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2019868 - Oprava místní k..." sheetId="2" r:id="rId2"/>
    <sheet name="Pokyny pro vyplnění" sheetId="3" r:id="rId3"/>
  </sheets>
  <definedNames>
    <definedName name="_xlnm.Print_Area" localSheetId="0">'Rekapitulace zakázky'!$D$4:$AO$33,'Rekapitulace zakázky'!$C$39:$AQ$53</definedName>
    <definedName name="_xlnm.Print_Titles" localSheetId="0">'Rekapitulace zakázky'!$49:$49</definedName>
    <definedName name="_xlnm._FilterDatabase" localSheetId="1" hidden="1">'2019868 - Oprava místní k...'!$C$89:$K$391</definedName>
    <definedName name="_xlnm.Print_Area" localSheetId="1">'2019868 - Oprava místní k...'!$C$4:$J$34,'2019868 - Oprava místní k...'!$C$40:$J$73,'2019868 - Oprava místní k...'!$C$79:$K$391</definedName>
    <definedName name="_xlnm.Print_Titles" localSheetId="1">'2019868 - Oprava místní k...'!$89:$89</definedName>
  </definedNames>
  <calcPr/>
</workbook>
</file>

<file path=xl/calcChain.xml><?xml version="1.0" encoding="utf-8"?>
<calcChain xmlns="http://schemas.openxmlformats.org/spreadsheetml/2006/main">
  <c i="1" r="AY52"/>
  <c r="AX52"/>
  <c i="2" r="BI391"/>
  <c r="BH391"/>
  <c r="BG391"/>
  <c r="BF391"/>
  <c r="T391"/>
  <c r="T390"/>
  <c r="R391"/>
  <c r="R390"/>
  <c r="P391"/>
  <c r="P390"/>
  <c r="BK391"/>
  <c r="BK390"/>
  <c r="J390"/>
  <c r="J391"/>
  <c r="BE391"/>
  <c r="J72"/>
  <c r="BI389"/>
  <c r="BH389"/>
  <c r="BG389"/>
  <c r="BF389"/>
  <c r="T389"/>
  <c r="T388"/>
  <c r="R389"/>
  <c r="R388"/>
  <c r="P389"/>
  <c r="P388"/>
  <c r="BK389"/>
  <c r="BK388"/>
  <c r="J388"/>
  <c r="J389"/>
  <c r="BE389"/>
  <c r="J71"/>
  <c r="BI387"/>
  <c r="BH387"/>
  <c r="BG387"/>
  <c r="BF387"/>
  <c r="T387"/>
  <c r="T386"/>
  <c r="R387"/>
  <c r="R386"/>
  <c r="P387"/>
  <c r="P386"/>
  <c r="BK387"/>
  <c r="BK386"/>
  <c r="J386"/>
  <c r="J387"/>
  <c r="BE387"/>
  <c r="J70"/>
  <c r="BI385"/>
  <c r="BH385"/>
  <c r="BG385"/>
  <c r="BF385"/>
  <c r="T385"/>
  <c r="R385"/>
  <c r="P385"/>
  <c r="BK385"/>
  <c r="J385"/>
  <c r="BE385"/>
  <c r="BI384"/>
  <c r="BH384"/>
  <c r="BG384"/>
  <c r="BF384"/>
  <c r="T384"/>
  <c r="T383"/>
  <c r="R384"/>
  <c r="R383"/>
  <c r="P384"/>
  <c r="P383"/>
  <c r="BK384"/>
  <c r="BK383"/>
  <c r="J383"/>
  <c r="J384"/>
  <c r="BE384"/>
  <c r="J69"/>
  <c r="BI382"/>
  <c r="BH382"/>
  <c r="BG382"/>
  <c r="BF382"/>
  <c r="T382"/>
  <c r="T381"/>
  <c r="R382"/>
  <c r="R381"/>
  <c r="P382"/>
  <c r="P381"/>
  <c r="BK382"/>
  <c r="BK381"/>
  <c r="J381"/>
  <c r="J382"/>
  <c r="BE382"/>
  <c r="J68"/>
  <c r="BI380"/>
  <c r="BH380"/>
  <c r="BG380"/>
  <c r="BF380"/>
  <c r="T380"/>
  <c r="R380"/>
  <c r="P380"/>
  <c r="BK380"/>
  <c r="J380"/>
  <c r="BE380"/>
  <c r="BI379"/>
  <c r="BH379"/>
  <c r="BG379"/>
  <c r="BF379"/>
  <c r="T379"/>
  <c r="R379"/>
  <c r="P379"/>
  <c r="BK379"/>
  <c r="J379"/>
  <c r="BE379"/>
  <c r="BI378"/>
  <c r="BH378"/>
  <c r="BG378"/>
  <c r="BF378"/>
  <c r="T378"/>
  <c r="R378"/>
  <c r="P378"/>
  <c r="BK378"/>
  <c r="J378"/>
  <c r="BE378"/>
  <c r="BI377"/>
  <c r="BH377"/>
  <c r="BG377"/>
  <c r="BF377"/>
  <c r="T377"/>
  <c r="T376"/>
  <c r="T375"/>
  <c r="R377"/>
  <c r="R376"/>
  <c r="R375"/>
  <c r="P377"/>
  <c r="P376"/>
  <c r="P375"/>
  <c r="BK377"/>
  <c r="BK376"/>
  <c r="J376"/>
  <c r="BK375"/>
  <c r="J375"/>
  <c r="J377"/>
  <c r="BE377"/>
  <c r="J67"/>
  <c r="J66"/>
  <c r="BI374"/>
  <c r="BH374"/>
  <c r="BG374"/>
  <c r="BF374"/>
  <c r="T374"/>
  <c r="R374"/>
  <c r="P374"/>
  <c r="BK374"/>
  <c r="J374"/>
  <c r="BE374"/>
  <c r="BI373"/>
  <c r="BH373"/>
  <c r="BG373"/>
  <c r="BF373"/>
  <c r="T373"/>
  <c r="T372"/>
  <c r="R373"/>
  <c r="R372"/>
  <c r="P373"/>
  <c r="P372"/>
  <c r="BK373"/>
  <c r="BK372"/>
  <c r="J372"/>
  <c r="J373"/>
  <c r="BE373"/>
  <c r="J65"/>
  <c r="BI370"/>
  <c r="BH370"/>
  <c r="BG370"/>
  <c r="BF370"/>
  <c r="T370"/>
  <c r="R370"/>
  <c r="P370"/>
  <c r="BK370"/>
  <c r="J370"/>
  <c r="BE370"/>
  <c r="BI368"/>
  <c r="BH368"/>
  <c r="BG368"/>
  <c r="BF368"/>
  <c r="T368"/>
  <c r="R368"/>
  <c r="P368"/>
  <c r="BK368"/>
  <c r="J368"/>
  <c r="BE368"/>
  <c r="BI366"/>
  <c r="BH366"/>
  <c r="BG366"/>
  <c r="BF366"/>
  <c r="T366"/>
  <c r="T365"/>
  <c r="T364"/>
  <c r="R366"/>
  <c r="R365"/>
  <c r="R364"/>
  <c r="P366"/>
  <c r="P365"/>
  <c r="P364"/>
  <c r="BK366"/>
  <c r="BK365"/>
  <c r="J365"/>
  <c r="BK364"/>
  <c r="J364"/>
  <c r="J366"/>
  <c r="BE366"/>
  <c r="J64"/>
  <c r="J63"/>
  <c r="BI363"/>
  <c r="BH363"/>
  <c r="BG363"/>
  <c r="BF363"/>
  <c r="T363"/>
  <c r="T362"/>
  <c r="R363"/>
  <c r="R362"/>
  <c r="P363"/>
  <c r="P362"/>
  <c r="BK363"/>
  <c r="BK362"/>
  <c r="J362"/>
  <c r="J363"/>
  <c r="BE363"/>
  <c r="J62"/>
  <c r="BI359"/>
  <c r="BH359"/>
  <c r="BG359"/>
  <c r="BF359"/>
  <c r="T359"/>
  <c r="R359"/>
  <c r="P359"/>
  <c r="BK359"/>
  <c r="J359"/>
  <c r="BE359"/>
  <c r="BI356"/>
  <c r="BH356"/>
  <c r="BG356"/>
  <c r="BF356"/>
  <c r="T356"/>
  <c r="R356"/>
  <c r="P356"/>
  <c r="BK356"/>
  <c r="J356"/>
  <c r="BE356"/>
  <c r="BI353"/>
  <c r="BH353"/>
  <c r="BG353"/>
  <c r="BF353"/>
  <c r="T353"/>
  <c r="R353"/>
  <c r="P353"/>
  <c r="BK353"/>
  <c r="J353"/>
  <c r="BE353"/>
  <c r="BI351"/>
  <c r="BH351"/>
  <c r="BG351"/>
  <c r="BF351"/>
  <c r="T351"/>
  <c r="R351"/>
  <c r="P351"/>
  <c r="BK351"/>
  <c r="J351"/>
  <c r="BE351"/>
  <c r="BI348"/>
  <c r="BH348"/>
  <c r="BG348"/>
  <c r="BF348"/>
  <c r="T348"/>
  <c r="R348"/>
  <c r="P348"/>
  <c r="BK348"/>
  <c r="J348"/>
  <c r="BE348"/>
  <c r="BI343"/>
  <c r="BH343"/>
  <c r="BG343"/>
  <c r="BF343"/>
  <c r="T343"/>
  <c r="R343"/>
  <c r="P343"/>
  <c r="BK343"/>
  <c r="J343"/>
  <c r="BE343"/>
  <c r="BI340"/>
  <c r="BH340"/>
  <c r="BG340"/>
  <c r="BF340"/>
  <c r="T340"/>
  <c r="R340"/>
  <c r="P340"/>
  <c r="BK340"/>
  <c r="J340"/>
  <c r="BE340"/>
  <c r="BI337"/>
  <c r="BH337"/>
  <c r="BG337"/>
  <c r="BF337"/>
  <c r="T337"/>
  <c r="T336"/>
  <c r="R337"/>
  <c r="R336"/>
  <c r="P337"/>
  <c r="P336"/>
  <c r="BK337"/>
  <c r="BK336"/>
  <c r="J336"/>
  <c r="J337"/>
  <c r="BE337"/>
  <c r="J61"/>
  <c r="BI333"/>
  <c r="BH333"/>
  <c r="BG333"/>
  <c r="BF333"/>
  <c r="T333"/>
  <c r="R333"/>
  <c r="P333"/>
  <c r="BK333"/>
  <c r="J333"/>
  <c r="BE333"/>
  <c r="BI330"/>
  <c r="BH330"/>
  <c r="BG330"/>
  <c r="BF330"/>
  <c r="T330"/>
  <c r="R330"/>
  <c r="P330"/>
  <c r="BK330"/>
  <c r="J330"/>
  <c r="BE330"/>
  <c r="BI327"/>
  <c r="BH327"/>
  <c r="BG327"/>
  <c r="BF327"/>
  <c r="T327"/>
  <c r="R327"/>
  <c r="P327"/>
  <c r="BK327"/>
  <c r="J327"/>
  <c r="BE327"/>
  <c r="BI322"/>
  <c r="BH322"/>
  <c r="BG322"/>
  <c r="BF322"/>
  <c r="T322"/>
  <c r="R322"/>
  <c r="P322"/>
  <c r="BK322"/>
  <c r="J322"/>
  <c r="BE322"/>
  <c r="BI319"/>
  <c r="BH319"/>
  <c r="BG319"/>
  <c r="BF319"/>
  <c r="T319"/>
  <c r="R319"/>
  <c r="P319"/>
  <c r="BK319"/>
  <c r="J319"/>
  <c r="BE319"/>
  <c r="BI316"/>
  <c r="BH316"/>
  <c r="BG316"/>
  <c r="BF316"/>
  <c r="T316"/>
  <c r="R316"/>
  <c r="P316"/>
  <c r="BK316"/>
  <c r="J316"/>
  <c r="BE316"/>
  <c r="BI313"/>
  <c r="BH313"/>
  <c r="BG313"/>
  <c r="BF313"/>
  <c r="T313"/>
  <c r="R313"/>
  <c r="P313"/>
  <c r="BK313"/>
  <c r="J313"/>
  <c r="BE313"/>
  <c r="BI310"/>
  <c r="BH310"/>
  <c r="BG310"/>
  <c r="BF310"/>
  <c r="T310"/>
  <c r="R310"/>
  <c r="P310"/>
  <c r="BK310"/>
  <c r="J310"/>
  <c r="BE310"/>
  <c r="BI307"/>
  <c r="BH307"/>
  <c r="BG307"/>
  <c r="BF307"/>
  <c r="T307"/>
  <c r="R307"/>
  <c r="P307"/>
  <c r="BK307"/>
  <c r="J307"/>
  <c r="BE307"/>
  <c r="BI301"/>
  <c r="BH301"/>
  <c r="BG301"/>
  <c r="BF301"/>
  <c r="T301"/>
  <c r="T300"/>
  <c r="R301"/>
  <c r="R300"/>
  <c r="P301"/>
  <c r="P300"/>
  <c r="BK301"/>
  <c r="BK300"/>
  <c r="J300"/>
  <c r="J301"/>
  <c r="BE301"/>
  <c r="J60"/>
  <c r="BI299"/>
  <c r="BH299"/>
  <c r="BG299"/>
  <c r="BF299"/>
  <c r="T299"/>
  <c r="R299"/>
  <c r="P299"/>
  <c r="BK299"/>
  <c r="J299"/>
  <c r="BE299"/>
  <c r="BI298"/>
  <c r="BH298"/>
  <c r="BG298"/>
  <c r="BF298"/>
  <c r="T298"/>
  <c r="R298"/>
  <c r="P298"/>
  <c r="BK298"/>
  <c r="J298"/>
  <c r="BE298"/>
  <c r="BI296"/>
  <c r="BH296"/>
  <c r="BG296"/>
  <c r="BF296"/>
  <c r="T296"/>
  <c r="R296"/>
  <c r="P296"/>
  <c r="BK296"/>
  <c r="J296"/>
  <c r="BE296"/>
  <c r="BI294"/>
  <c r="BH294"/>
  <c r="BG294"/>
  <c r="BF294"/>
  <c r="T294"/>
  <c r="R294"/>
  <c r="P294"/>
  <c r="BK294"/>
  <c r="J294"/>
  <c r="BE294"/>
  <c r="BI292"/>
  <c r="BH292"/>
  <c r="BG292"/>
  <c r="BF292"/>
  <c r="T292"/>
  <c r="R292"/>
  <c r="P292"/>
  <c r="BK292"/>
  <c r="J292"/>
  <c r="BE292"/>
  <c r="BI291"/>
  <c r="BH291"/>
  <c r="BG291"/>
  <c r="BF291"/>
  <c r="T291"/>
  <c r="R291"/>
  <c r="P291"/>
  <c r="BK291"/>
  <c r="J291"/>
  <c r="BE291"/>
  <c r="BI290"/>
  <c r="BH290"/>
  <c r="BG290"/>
  <c r="BF290"/>
  <c r="T290"/>
  <c r="R290"/>
  <c r="P290"/>
  <c r="BK290"/>
  <c r="J290"/>
  <c r="BE290"/>
  <c r="BI288"/>
  <c r="BH288"/>
  <c r="BG288"/>
  <c r="BF288"/>
  <c r="T288"/>
  <c r="R288"/>
  <c r="P288"/>
  <c r="BK288"/>
  <c r="J288"/>
  <c r="BE288"/>
  <c r="BI287"/>
  <c r="BH287"/>
  <c r="BG287"/>
  <c r="BF287"/>
  <c r="T287"/>
  <c r="R287"/>
  <c r="P287"/>
  <c r="BK287"/>
  <c r="J287"/>
  <c r="BE287"/>
  <c r="BI286"/>
  <c r="BH286"/>
  <c r="BG286"/>
  <c r="BF286"/>
  <c r="T286"/>
  <c r="R286"/>
  <c r="P286"/>
  <c r="BK286"/>
  <c r="J286"/>
  <c r="BE286"/>
  <c r="BI285"/>
  <c r="BH285"/>
  <c r="BG285"/>
  <c r="BF285"/>
  <c r="T285"/>
  <c r="R285"/>
  <c r="P285"/>
  <c r="BK285"/>
  <c r="J285"/>
  <c r="BE285"/>
  <c r="BI283"/>
  <c r="BH283"/>
  <c r="BG283"/>
  <c r="BF283"/>
  <c r="T283"/>
  <c r="R283"/>
  <c r="P283"/>
  <c r="BK283"/>
  <c r="J283"/>
  <c r="BE283"/>
  <c r="BI282"/>
  <c r="BH282"/>
  <c r="BG282"/>
  <c r="BF282"/>
  <c r="T282"/>
  <c r="R282"/>
  <c r="P282"/>
  <c r="BK282"/>
  <c r="J282"/>
  <c r="BE282"/>
  <c r="BI281"/>
  <c r="BH281"/>
  <c r="BG281"/>
  <c r="BF281"/>
  <c r="T281"/>
  <c r="R281"/>
  <c r="P281"/>
  <c r="BK281"/>
  <c r="J281"/>
  <c r="BE281"/>
  <c r="BI279"/>
  <c r="BH279"/>
  <c r="BG279"/>
  <c r="BF279"/>
  <c r="T279"/>
  <c r="R279"/>
  <c r="P279"/>
  <c r="BK279"/>
  <c r="J279"/>
  <c r="BE279"/>
  <c r="BI277"/>
  <c r="BH277"/>
  <c r="BG277"/>
  <c r="BF277"/>
  <c r="T277"/>
  <c r="R277"/>
  <c r="P277"/>
  <c r="BK277"/>
  <c r="J277"/>
  <c r="BE277"/>
  <c r="BI274"/>
  <c r="BH274"/>
  <c r="BG274"/>
  <c r="BF274"/>
  <c r="T274"/>
  <c r="T273"/>
  <c r="R274"/>
  <c r="R273"/>
  <c r="P274"/>
  <c r="P273"/>
  <c r="BK274"/>
  <c r="BK273"/>
  <c r="J273"/>
  <c r="J274"/>
  <c r="BE274"/>
  <c r="J59"/>
  <c r="BI271"/>
  <c r="BH271"/>
  <c r="BG271"/>
  <c r="BF271"/>
  <c r="T271"/>
  <c r="R271"/>
  <c r="P271"/>
  <c r="BK271"/>
  <c r="J271"/>
  <c r="BE271"/>
  <c r="BI268"/>
  <c r="BH268"/>
  <c r="BG268"/>
  <c r="BF268"/>
  <c r="T268"/>
  <c r="R268"/>
  <c r="P268"/>
  <c r="BK268"/>
  <c r="J268"/>
  <c r="BE268"/>
  <c r="BI265"/>
  <c r="BH265"/>
  <c r="BG265"/>
  <c r="BF265"/>
  <c r="T265"/>
  <c r="R265"/>
  <c r="P265"/>
  <c r="BK265"/>
  <c r="J265"/>
  <c r="BE265"/>
  <c r="BI262"/>
  <c r="BH262"/>
  <c r="BG262"/>
  <c r="BF262"/>
  <c r="T262"/>
  <c r="R262"/>
  <c r="P262"/>
  <c r="BK262"/>
  <c r="J262"/>
  <c r="BE262"/>
  <c r="BI259"/>
  <c r="BH259"/>
  <c r="BG259"/>
  <c r="BF259"/>
  <c r="T259"/>
  <c r="R259"/>
  <c r="P259"/>
  <c r="BK259"/>
  <c r="J259"/>
  <c r="BE259"/>
  <c r="BI253"/>
  <c r="BH253"/>
  <c r="BG253"/>
  <c r="BF253"/>
  <c r="T253"/>
  <c r="R253"/>
  <c r="P253"/>
  <c r="BK253"/>
  <c r="J253"/>
  <c r="BE253"/>
  <c r="BI251"/>
  <c r="BH251"/>
  <c r="BG251"/>
  <c r="BF251"/>
  <c r="T251"/>
  <c r="R251"/>
  <c r="P251"/>
  <c r="BK251"/>
  <c r="J251"/>
  <c r="BE251"/>
  <c r="BI248"/>
  <c r="BH248"/>
  <c r="BG248"/>
  <c r="BF248"/>
  <c r="T248"/>
  <c r="R248"/>
  <c r="P248"/>
  <c r="BK248"/>
  <c r="J248"/>
  <c r="BE248"/>
  <c r="BI245"/>
  <c r="BH245"/>
  <c r="BG245"/>
  <c r="BF245"/>
  <c r="T245"/>
  <c r="R245"/>
  <c r="P245"/>
  <c r="BK245"/>
  <c r="J245"/>
  <c r="BE245"/>
  <c r="BI240"/>
  <c r="BH240"/>
  <c r="BG240"/>
  <c r="BF240"/>
  <c r="T240"/>
  <c r="R240"/>
  <c r="P240"/>
  <c r="BK240"/>
  <c r="J240"/>
  <c r="BE240"/>
  <c r="BI237"/>
  <c r="BH237"/>
  <c r="BG237"/>
  <c r="BF237"/>
  <c r="T237"/>
  <c r="R237"/>
  <c r="P237"/>
  <c r="BK237"/>
  <c r="J237"/>
  <c r="BE237"/>
  <c r="BI235"/>
  <c r="BH235"/>
  <c r="BG235"/>
  <c r="BF235"/>
  <c r="T235"/>
  <c r="R235"/>
  <c r="P235"/>
  <c r="BK235"/>
  <c r="J235"/>
  <c r="BE235"/>
  <c r="BI232"/>
  <c r="BH232"/>
  <c r="BG232"/>
  <c r="BF232"/>
  <c r="T232"/>
  <c r="R232"/>
  <c r="P232"/>
  <c r="BK232"/>
  <c r="J232"/>
  <c r="BE232"/>
  <c r="BI230"/>
  <c r="BH230"/>
  <c r="BG230"/>
  <c r="BF230"/>
  <c r="T230"/>
  <c r="R230"/>
  <c r="P230"/>
  <c r="BK230"/>
  <c r="J230"/>
  <c r="BE230"/>
  <c r="BI228"/>
  <c r="BH228"/>
  <c r="BG228"/>
  <c r="BF228"/>
  <c r="T228"/>
  <c r="T227"/>
  <c r="R228"/>
  <c r="R227"/>
  <c r="P228"/>
  <c r="P227"/>
  <c r="BK228"/>
  <c r="BK227"/>
  <c r="J227"/>
  <c r="J228"/>
  <c r="BE228"/>
  <c r="J58"/>
  <c r="BI225"/>
  <c r="BH225"/>
  <c r="BG225"/>
  <c r="BF225"/>
  <c r="T225"/>
  <c r="T224"/>
  <c r="R225"/>
  <c r="R224"/>
  <c r="P225"/>
  <c r="P224"/>
  <c r="BK225"/>
  <c r="BK224"/>
  <c r="J224"/>
  <c r="J225"/>
  <c r="BE225"/>
  <c r="J57"/>
  <c r="BI222"/>
  <c r="BH222"/>
  <c r="BG222"/>
  <c r="BF222"/>
  <c r="T222"/>
  <c r="R222"/>
  <c r="P222"/>
  <c r="BK222"/>
  <c r="J222"/>
  <c r="BE222"/>
  <c r="BI221"/>
  <c r="BH221"/>
  <c r="BG221"/>
  <c r="BF221"/>
  <c r="T221"/>
  <c r="R221"/>
  <c r="P221"/>
  <c r="BK221"/>
  <c r="J221"/>
  <c r="BE221"/>
  <c r="BI219"/>
  <c r="BH219"/>
  <c r="BG219"/>
  <c r="BF219"/>
  <c r="T219"/>
  <c r="R219"/>
  <c r="P219"/>
  <c r="BK219"/>
  <c r="J219"/>
  <c r="BE219"/>
  <c r="BI218"/>
  <c r="BH218"/>
  <c r="BG218"/>
  <c r="BF218"/>
  <c r="T218"/>
  <c r="R218"/>
  <c r="P218"/>
  <c r="BK218"/>
  <c r="J218"/>
  <c r="BE218"/>
  <c r="BI216"/>
  <c r="BH216"/>
  <c r="BG216"/>
  <c r="BF216"/>
  <c r="T216"/>
  <c r="T215"/>
  <c r="R216"/>
  <c r="R215"/>
  <c r="P216"/>
  <c r="P215"/>
  <c r="BK216"/>
  <c r="BK215"/>
  <c r="J215"/>
  <c r="J216"/>
  <c r="BE216"/>
  <c r="J56"/>
  <c r="BI210"/>
  <c r="BH210"/>
  <c r="BG210"/>
  <c r="BF210"/>
  <c r="T210"/>
  <c r="T209"/>
  <c r="R210"/>
  <c r="R209"/>
  <c r="P210"/>
  <c r="P209"/>
  <c r="BK210"/>
  <c r="BK209"/>
  <c r="J209"/>
  <c r="J210"/>
  <c r="BE210"/>
  <c r="J55"/>
  <c r="BI207"/>
  <c r="BH207"/>
  <c r="BG207"/>
  <c r="BF207"/>
  <c r="T207"/>
  <c r="R207"/>
  <c r="P207"/>
  <c r="BK207"/>
  <c r="J207"/>
  <c r="BE207"/>
  <c r="BI205"/>
  <c r="BH205"/>
  <c r="BG205"/>
  <c r="BF205"/>
  <c r="T205"/>
  <c r="R205"/>
  <c r="P205"/>
  <c r="BK205"/>
  <c r="J205"/>
  <c r="BE205"/>
  <c r="BI204"/>
  <c r="BH204"/>
  <c r="BG204"/>
  <c r="BF204"/>
  <c r="T204"/>
  <c r="R204"/>
  <c r="P204"/>
  <c r="BK204"/>
  <c r="J204"/>
  <c r="BE204"/>
  <c r="BI202"/>
  <c r="BH202"/>
  <c r="BG202"/>
  <c r="BF202"/>
  <c r="T202"/>
  <c r="R202"/>
  <c r="P202"/>
  <c r="BK202"/>
  <c r="J202"/>
  <c r="BE202"/>
  <c r="BI200"/>
  <c r="BH200"/>
  <c r="BG200"/>
  <c r="BF200"/>
  <c r="T200"/>
  <c r="R200"/>
  <c r="P200"/>
  <c r="BK200"/>
  <c r="J200"/>
  <c r="BE200"/>
  <c r="BI198"/>
  <c r="BH198"/>
  <c r="BG198"/>
  <c r="BF198"/>
  <c r="T198"/>
  <c r="R198"/>
  <c r="P198"/>
  <c r="BK198"/>
  <c r="J198"/>
  <c r="BE198"/>
  <c r="BI195"/>
  <c r="BH195"/>
  <c r="BG195"/>
  <c r="BF195"/>
  <c r="T195"/>
  <c r="R195"/>
  <c r="P195"/>
  <c r="BK195"/>
  <c r="J195"/>
  <c r="BE195"/>
  <c r="BI193"/>
  <c r="BH193"/>
  <c r="BG193"/>
  <c r="BF193"/>
  <c r="T193"/>
  <c r="R193"/>
  <c r="P193"/>
  <c r="BK193"/>
  <c r="J193"/>
  <c r="BE193"/>
  <c r="BI190"/>
  <c r="BH190"/>
  <c r="BG190"/>
  <c r="BF190"/>
  <c r="T190"/>
  <c r="R190"/>
  <c r="P190"/>
  <c r="BK190"/>
  <c r="J190"/>
  <c r="BE190"/>
  <c r="BI188"/>
  <c r="BH188"/>
  <c r="BG188"/>
  <c r="BF188"/>
  <c r="T188"/>
  <c r="R188"/>
  <c r="P188"/>
  <c r="BK188"/>
  <c r="J188"/>
  <c r="BE188"/>
  <c r="BI185"/>
  <c r="BH185"/>
  <c r="BG185"/>
  <c r="BF185"/>
  <c r="T185"/>
  <c r="R185"/>
  <c r="P185"/>
  <c r="BK185"/>
  <c r="J185"/>
  <c r="BE185"/>
  <c r="BI182"/>
  <c r="BH182"/>
  <c r="BG182"/>
  <c r="BF182"/>
  <c r="T182"/>
  <c r="R182"/>
  <c r="P182"/>
  <c r="BK182"/>
  <c r="J182"/>
  <c r="BE182"/>
  <c r="BI179"/>
  <c r="BH179"/>
  <c r="BG179"/>
  <c r="BF179"/>
  <c r="T179"/>
  <c r="R179"/>
  <c r="P179"/>
  <c r="BK179"/>
  <c r="J179"/>
  <c r="BE179"/>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7"/>
  <c r="BH167"/>
  <c r="BG167"/>
  <c r="BF167"/>
  <c r="T167"/>
  <c r="R167"/>
  <c r="P167"/>
  <c r="BK167"/>
  <c r="J167"/>
  <c r="BE167"/>
  <c r="BI164"/>
  <c r="BH164"/>
  <c r="BG164"/>
  <c r="BF164"/>
  <c r="T164"/>
  <c r="R164"/>
  <c r="P164"/>
  <c r="BK164"/>
  <c r="J164"/>
  <c r="BE164"/>
  <c r="BI159"/>
  <c r="BH159"/>
  <c r="BG159"/>
  <c r="BF159"/>
  <c r="T159"/>
  <c r="R159"/>
  <c r="P159"/>
  <c r="BK159"/>
  <c r="J159"/>
  <c r="BE159"/>
  <c r="BI154"/>
  <c r="BH154"/>
  <c r="BG154"/>
  <c r="BF154"/>
  <c r="T154"/>
  <c r="R154"/>
  <c r="P154"/>
  <c r="BK154"/>
  <c r="J154"/>
  <c r="BE154"/>
  <c r="BI152"/>
  <c r="BH152"/>
  <c r="BG152"/>
  <c r="BF152"/>
  <c r="T152"/>
  <c r="R152"/>
  <c r="P152"/>
  <c r="BK152"/>
  <c r="J152"/>
  <c r="BE152"/>
  <c r="BI150"/>
  <c r="BH150"/>
  <c r="BG150"/>
  <c r="BF150"/>
  <c r="T150"/>
  <c r="R150"/>
  <c r="P150"/>
  <c r="BK150"/>
  <c r="J150"/>
  <c r="BE150"/>
  <c r="BI147"/>
  <c r="BH147"/>
  <c r="BG147"/>
  <c r="BF147"/>
  <c r="T147"/>
  <c r="R147"/>
  <c r="P147"/>
  <c r="BK147"/>
  <c r="J147"/>
  <c r="BE147"/>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1"/>
  <c r="BH131"/>
  <c r="BG131"/>
  <c r="BF131"/>
  <c r="T131"/>
  <c r="R131"/>
  <c r="P131"/>
  <c r="BK131"/>
  <c r="J131"/>
  <c r="BE131"/>
  <c r="BI124"/>
  <c r="BH124"/>
  <c r="BG124"/>
  <c r="BF124"/>
  <c r="T124"/>
  <c r="R124"/>
  <c r="P124"/>
  <c r="BK124"/>
  <c r="J124"/>
  <c r="BE124"/>
  <c r="BI122"/>
  <c r="BH122"/>
  <c r="BG122"/>
  <c r="BF122"/>
  <c r="T122"/>
  <c r="R122"/>
  <c r="P122"/>
  <c r="BK122"/>
  <c r="J122"/>
  <c r="BE122"/>
  <c r="BI120"/>
  <c r="BH120"/>
  <c r="BG120"/>
  <c r="BF120"/>
  <c r="T120"/>
  <c r="R120"/>
  <c r="P120"/>
  <c r="BK120"/>
  <c r="J120"/>
  <c r="BE120"/>
  <c r="BI117"/>
  <c r="BH117"/>
  <c r="BG117"/>
  <c r="BF117"/>
  <c r="T117"/>
  <c r="R117"/>
  <c r="P117"/>
  <c r="BK117"/>
  <c r="J117"/>
  <c r="BE117"/>
  <c r="BI114"/>
  <c r="BH114"/>
  <c r="BG114"/>
  <c r="BF114"/>
  <c r="T114"/>
  <c r="R114"/>
  <c r="P114"/>
  <c r="BK114"/>
  <c r="J114"/>
  <c r="BE114"/>
  <c r="BI111"/>
  <c r="BH111"/>
  <c r="BG111"/>
  <c r="BF111"/>
  <c r="T111"/>
  <c r="R111"/>
  <c r="P111"/>
  <c r="BK111"/>
  <c r="J111"/>
  <c r="BE111"/>
  <c r="BI108"/>
  <c r="BH108"/>
  <c r="BG108"/>
  <c r="BF108"/>
  <c r="T108"/>
  <c r="R108"/>
  <c r="P108"/>
  <c r="BK108"/>
  <c r="J108"/>
  <c r="BE108"/>
  <c r="BI105"/>
  <c r="BH105"/>
  <c r="BG105"/>
  <c r="BF105"/>
  <c r="T105"/>
  <c r="R105"/>
  <c r="P105"/>
  <c r="BK105"/>
  <c r="J105"/>
  <c r="BE105"/>
  <c r="BI100"/>
  <c r="BH100"/>
  <c r="BG100"/>
  <c r="BF100"/>
  <c r="T100"/>
  <c r="R100"/>
  <c r="P100"/>
  <c r="BK100"/>
  <c r="J100"/>
  <c r="BE100"/>
  <c r="BI97"/>
  <c r="BH97"/>
  <c r="BG97"/>
  <c r="BF97"/>
  <c r="T97"/>
  <c r="R97"/>
  <c r="P97"/>
  <c r="BK97"/>
  <c r="J97"/>
  <c r="BE97"/>
  <c r="BI95"/>
  <c r="BH95"/>
  <c r="BG95"/>
  <c r="BF95"/>
  <c r="T95"/>
  <c r="R95"/>
  <c r="P95"/>
  <c r="BK95"/>
  <c r="J95"/>
  <c r="BE95"/>
  <c r="BI93"/>
  <c r="F32"/>
  <c i="1" r="BD52"/>
  <c i="2" r="BH93"/>
  <c r="F31"/>
  <c i="1" r="BC52"/>
  <c i="2" r="BG93"/>
  <c r="F30"/>
  <c i="1" r="BB52"/>
  <c i="2" r="BF93"/>
  <c r="J29"/>
  <c i="1" r="AW52"/>
  <c i="2" r="F29"/>
  <c i="1" r="BA52"/>
  <c i="2" r="T93"/>
  <c r="T92"/>
  <c r="T91"/>
  <c r="T90"/>
  <c r="R93"/>
  <c r="R92"/>
  <c r="R91"/>
  <c r="R90"/>
  <c r="P93"/>
  <c r="P92"/>
  <c r="P91"/>
  <c r="P90"/>
  <c i="1" r="AU52"/>
  <c i="2" r="BK93"/>
  <c r="BK92"/>
  <c r="J92"/>
  <c r="BK91"/>
  <c r="J91"/>
  <c r="BK90"/>
  <c r="J90"/>
  <c r="J52"/>
  <c r="J25"/>
  <c i="1" r="AG52"/>
  <c i="2" r="J93"/>
  <c r="BE93"/>
  <c r="J28"/>
  <c i="1" r="AV52"/>
  <c i="2" r="F28"/>
  <c i="1" r="AZ52"/>
  <c i="2" r="J54"/>
  <c r="J53"/>
  <c r="J86"/>
  <c r="F86"/>
  <c r="F84"/>
  <c r="E82"/>
  <c r="J47"/>
  <c r="F47"/>
  <c r="F45"/>
  <c r="E43"/>
  <c r="J34"/>
  <c r="J16"/>
  <c r="E16"/>
  <c r="F87"/>
  <c r="F48"/>
  <c r="J15"/>
  <c r="J10"/>
  <c r="J84"/>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<sst xmlns="http://schemas.openxmlformats.org/spreadsheetml/2006/main">
  <si>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</si>
  <si>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</si>
  <si>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</si>
  <si>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</si>
  <si>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</si>
  <si>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</si>
  <si>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</si>
  <si>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{6b3420eb-3ec2-433b-83f5-cc08ac80afd8}</t>
  </si>
  <si>
    <t>0,01</t>
  </si>
  <si>
    <t>21</t>
  </si>
  <si>
    <t>15</t>
  </si>
  <si>
    <t>REKAPITULACE ZAKÁZKY</t>
  </si>
  <si>
    <t xml:space="preserve">v ---  níže se nacházejí doplnkové a pomocné údaje k sestavám  --- v</t>
  </si>
  <si>
    <t>Návod na vyplnění</t>
  </si>
  <si>
    <t>0,001</t>
  </si>
  <si>
    <t>Kód:</t>
  </si>
  <si>
    <t>2019868</t>
  </si>
  <si>
    <t>Měnit lze pouze buňky se žlutým podbarvením!_x000d_
_x000d_
1) v Rekapitulaci zakázky vyplňte údaje o Uchazeči (přenesou se do ostatních sestav i v jiných listech)_x000d_
_x000d_
2) na vybraných listech vyplňte v sestavě Soupis prací ceny u položek_x000d_
_x000d_
Podrobnosti k vyplnění naleznete na poslední záložce s Pokyny pro vyplnění</t>
  </si>
  <si>
    <t>Zakázka:</t>
  </si>
  <si>
    <t>Oprava místní komunikace - ul. Jarošova, Varnsdorf</t>
  </si>
  <si>
    <t>KSO:</t>
  </si>
  <si>
    <t/>
  </si>
  <si>
    <t>CC-CZ:</t>
  </si>
  <si>
    <t>Místo:</t>
  </si>
  <si>
    <t>k.ú. Varnsdorf</t>
  </si>
  <si>
    <t>Datum:</t>
  </si>
  <si>
    <t>12. 8. 2019</t>
  </si>
  <si>
    <t>Zadavatel:</t>
  </si>
  <si>
    <t>IČ:</t>
  </si>
  <si>
    <t>Město Varnsdorf</t>
  </si>
  <si>
    <t>DIČ:</t>
  </si>
  <si>
    <t>Uchazeč:</t>
  </si>
  <si>
    <t>Vyplň údaj</t>
  </si>
  <si>
    <t>Projektant:</t>
  </si>
  <si>
    <t>ProProjekt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</si>
  <si>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</si>
  <si>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</si>
  <si>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</si>
  <si>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</si>
  <si>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</si>
  <si>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</si>
  <si>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</si>
  <si>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</si>
  <si>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</si>
  <si>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</si>
  <si>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</si>
  <si>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</si>
  <si>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</si>
  <si>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</si>
  <si>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</si>
  <si>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</si>
  <si>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</si>
  <si>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</si>
  <si>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</si>
  <si>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</si>
  <si>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</si>
  <si>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</si>
  <si>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</si>
  <si>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</si>
  <si>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</si>
  <si>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</si>
  <si>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</si>
  <si>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</si>
  <si>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</si>
  <si>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</si>
  <si>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</si>
  <si>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</si>
  <si>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</si>
  <si>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</si>
  <si>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</si>
  <si>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</si>
  <si>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</si>
  <si>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</si>
  <si>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IMPORT</t>
  </si>
  <si>
    <t>{00000000-0000-0000-0000-000000000000}</t>
  </si>
  <si>
    <t>/</t>
  </si>
  <si>
    <t>STA</t>
  </si>
  <si>
    <t>1</t>
  </si>
  <si>
    <t>###NOINSERT###</t>
  </si>
  <si>
    <t>1) Krycí list soupisu</t>
  </si>
  <si>
    <t>2) Rekapitulace</t>
  </si>
  <si>
    <t>3) Soupis prací</t>
  </si>
  <si>
    <t>Zpět na list:</t>
  </si>
  <si>
    <t>Rekapitulace zakázky</t>
  </si>
  <si>
    <t>2</t>
  </si>
  <si>
    <t>KRYCÍ LIST SOUPISU</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</si>
  <si>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</si>
  <si>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</si>
  <si>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</si>
  <si>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</si>
  <si>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</si>
  <si>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</si>
  <si>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</si>
  <si>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</si>
  <si>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</si>
  <si>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</si>
  <si>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</si>
  <si>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</si>
  <si>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</si>
  <si>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</si>
  <si>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</si>
  <si>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</si>
  <si>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</si>
  <si>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741 - Elektroinstalace</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</si>
  <si>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</si>
  <si>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</si>
  <si>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</si>
  <si>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</si>
  <si>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</si>
  <si>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</si>
  <si>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</si>
  <si>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</si>
  <si>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</si>
  <si>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</si>
  <si>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</si>
  <si>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</si>
  <si>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</si>
  <si>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</si>
  <si>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</si>
  <si>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</si>
  <si>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</si>
  <si>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</si>
  <si>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</si>
  <si>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</si>
  <si>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</si>
  <si>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</si>
  <si>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</si>
  <si>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</si>
  <si>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</si>
  <si>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</si>
  <si>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112151353</t>
  </si>
  <si>
    <t>Pokácení stromu postupné se spouštěním částí kmene a koruny o průměru na řezné ploše pařezu přes 300 do 400 mm</t>
  </si>
  <si>
    <t>kus</t>
  </si>
  <si>
    <t>CS ÚRS 2018 01</t>
  </si>
  <si>
    <t>4</t>
  </si>
  <si>
    <t>895821365</t>
  </si>
  <si>
    <t>PSC</t>
  </si>
  <si>
    <t xml:space="preserve">Poznámka k souboru cen:_x000d_
1. V cenách jsou započteny i náklady na odklizení částí kmene a větví na vzdálenost do 20 m se složením na hromady nebo naložením na dopravní prostředek._x000d_
2. V cenách nejsou započteny náklady na:_x000d_
a) odkornění kmenů, tyto práce se oceňují individuálně,_x000d_
b) odvoz ani uložení na skládku,_x000d_
c) odstranění pařezu._x000d_
3. Ceny jsou určeny pouze pro pěstební zásahy a rekonstrukce v sadovnických a krajinářských úpravách._x000d_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Stromy o průměru kmene na řezné ploše větší než 1500 mm se oceňují individuálně._x000d_
</t>
  </si>
  <si>
    <t>112201113</t>
  </si>
  <si>
    <t>Odstranění pařezu v rovině nebo na svahu do 1:5 o průměru pařezu na řezné ploše přes 300 do 400 mm</t>
  </si>
  <si>
    <t>72650795</t>
  </si>
  <si>
    <t xml:space="preserve">Poznámka k souboru cen:_x000d_
1. V cenách jsou započteny i náklady na odstranění náběhových kořenů, odklizení získaného dřeva na vzdálenost do 20 m, jeho složení na hromady nebo naložení na dopravní prostředek, zasypání jámy, doplnění zeminy, zhutnění a úprava terénu._x000d_
2. Ceny jsou určeny jen pro pěstební zásahy a rekonstrukce v sadovnických a krajinářských úpravách._x000d_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4. V cenách nejsou započteny náklady na:_x000d_
a) dodání zeminy,_x000d_
b) odvoz a uložení biologického odpadu na skládku._x000d_
5. Pařezy o průměru kmene na řezné ploše větší než 1500 mm se oceňují individuálně._x000d_
6. V cenách jsou započteny náklady na odstranění pařezu vykopáním, vytrháním, frézováním či jinou technologií s odstraněním náběhových kořenů._x000d_
</t>
  </si>
  <si>
    <t>3</t>
  </si>
  <si>
    <t>113107221</t>
  </si>
  <si>
    <t>Odstranění podkladů nebo krytů strojně plochy jednotlivě přes 200 m2 s přemístěním hmot na skládku na vzdálenost do 20 m nebo s naložením na dopravní prostředek z kameniva hrubého drceného, o tl. vrstvy do 100 mm</t>
  </si>
  <si>
    <t>m2</t>
  </si>
  <si>
    <t>-736463427</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</si>
  <si>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</si>
  <si>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VV</t>
  </si>
  <si>
    <t>90,8"štěrková plocha</t>
  </si>
  <si>
    <t>113107230</t>
  </si>
  <si>
    <t>Odstranění podkladů nebo krytů strojně plochy jednotlivě přes 200 m2 s přemístěním hmot na skládku na vzdálenost do 20 m nebo s naložením na dopravní prostředek z betonu prostého, o tl. vrstvy do 100 mm</t>
  </si>
  <si>
    <t>899427562</t>
  </si>
  <si>
    <t>87,8+37,4+41,2"asfaltová vozovka</t>
  </si>
  <si>
    <t>373,7+312,2+198,1-20,75"asfaltový chodník - (dobet. v asfaltu)</t>
  </si>
  <si>
    <t>Součet</t>
  </si>
  <si>
    <t>5</t>
  </si>
  <si>
    <t>113107232</t>
  </si>
  <si>
    <t>Odstranění podkladů nebo krytů strojně plochy jednotlivě přes 200 m2 s přemístěním hmot na skládku na vzdálenost do 20 m nebo s naložením na dopravní prostředek z betonu prostého, o tl. vrstvy přes 150 do 300 mm</t>
  </si>
  <si>
    <t>-1554128782</t>
  </si>
  <si>
    <t>19,2*0,25+31*0,2+39*0,25"dobetonávky v asfalt. chodníku</t>
  </si>
  <si>
    <t>6</t>
  </si>
  <si>
    <t>113107241</t>
  </si>
  <si>
    <t>Odstranění podkladů nebo krytů strojně plochy jednotlivě přes 200 m2 s přemístěním hmot na skládku na vzdálenost do 20 m nebo s naložením na dopravní prostředek živičných, o tl. vrstvy do 50 mm</t>
  </si>
  <si>
    <t>1859870634</t>
  </si>
  <si>
    <t>373,7+312,2+198,1"asfaltový chodník</t>
  </si>
  <si>
    <t>7</t>
  </si>
  <si>
    <t>113107242</t>
  </si>
  <si>
    <t>Odstranění podkladů nebo krytů strojně plochy jednotlivě přes 200 m2 s přemístěním hmot na skládku na vzdálenost do 20 m nebo s naložením na dopravní prostředek živičných, o tl. vrstvy přes 50 do 100 mm</t>
  </si>
  <si>
    <t>1872718174</t>
  </si>
  <si>
    <t>8</t>
  </si>
  <si>
    <t>113154263</t>
  </si>
  <si>
    <t>Frézování živičného podkladu nebo krytu s naložením na dopravní prostředek plochy přes 500 do 1 000 m2 s překážkami v trase pruhu šířky přes 1 m do 2 m, tloušťky vrstvy 50 mm</t>
  </si>
  <si>
    <t>748670091</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</si>
  <si>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</si>
  <si>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1443,7"skladba S1</t>
  </si>
  <si>
    <t>9</t>
  </si>
  <si>
    <t>113202111</t>
  </si>
  <si>
    <t>Vytrhání obrub s vybouráním lože, s přemístěním hmot na skládku na vzdálenost do 3 m nebo s naložením na dopravní prostředek z krajníků nebo obrubníků stojatých</t>
  </si>
  <si>
    <t>m</t>
  </si>
  <si>
    <t>-476373963</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</si>
  <si>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</si>
  <si>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181,4+161,1+89,6"obrubníky</t>
  </si>
  <si>
    <t>10</t>
  </si>
  <si>
    <t>120001101</t>
  </si>
  <si>
    <t>Příplatek k cenám vykopávek za ztížení vykopávky v blízkosti inženýrských sítí nebo výbušnin v horninách jakékoliv třídy</t>
  </si>
  <si>
    <t>m3</t>
  </si>
  <si>
    <t>-1546985746</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</si>
  <si>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obalem._x000d_
- není v projektu uvedena, avšak která podle projektu nebo podle sdělení investora jsou pravděpodobně ve výkopišti uložena, se rovná objemu výkopu, který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9. Množství jednotek ztížení vykopávky v blízkosti výbušnin nezaložených dodavatelem se určí přiměřeně podle poznámek č. 2 a 4._x000d_
</t>
  </si>
  <si>
    <t>11</t>
  </si>
  <si>
    <t>120001101-A</t>
  </si>
  <si>
    <t>Příplatek k cenám vykopávek za ztížení vykopávky v blízkosti inženýrských sítí nebo výbušnin v horninách jakékoliv třídy - aktivní zóna</t>
  </si>
  <si>
    <t>-1501206828</t>
  </si>
  <si>
    <t>12</t>
  </si>
  <si>
    <t>122201102</t>
  </si>
  <si>
    <t>Odkopávky a prokopávky nezapažené s přehozením výkopku na vzdálenost do 3 m nebo s naložením na dopravní prostředek v hornině tř. 3 přes 100 do 1 000 m3</t>
  </si>
  <si>
    <t>-1156290612</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</si>
  <si>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</si>
  <si>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575,8*0,1"pod chodníkem</t>
  </si>
  <si>
    <t>53,4*0,15"plochy pod sjezdy u chodníku</t>
  </si>
  <si>
    <t>(438,5-53,4-90,8)*0,2"pod parkovacími plochami a sjezdy</t>
  </si>
  <si>
    <t>90,8*0,25"pod štěrkovou plochou</t>
  </si>
  <si>
    <t>13</t>
  </si>
  <si>
    <t>122201102-A</t>
  </si>
  <si>
    <t>Odkopávky a prokopávky nezapažené s přehozením výkopku na vzdálenost do 3 m nebo s naložením na dopravní prostředek v hornině tř. 3 přes 100 do 1 000 m3 - aktivní zóna</t>
  </si>
  <si>
    <t>-481672457</t>
  </si>
  <si>
    <t>((461,2+238,8)-(53,4))*0,25"pochozí plocha</t>
  </si>
  <si>
    <t>(414,1+53,4)*0,5"pojezdové plochy</t>
  </si>
  <si>
    <t>14</t>
  </si>
  <si>
    <t>122201109</t>
  </si>
  <si>
    <t>Odkopávky a prokopávky nezapažené s přehozením výkopku na vzdálenost do 3 m nebo s naložením na dopravní prostředek v hornině tř. 3 Příplatek k cenám za lepivost horniny tř. 3</t>
  </si>
  <si>
    <t>1674931884</t>
  </si>
  <si>
    <t>122201109-A</t>
  </si>
  <si>
    <t>Odkopávky a prokopávky nezapažené s přehozením výkopku na vzdálenost do 3 m nebo s naložením na dopravní prostředek v hornině tř. 3 Příplatek k cenám za lepivost horniny tř. 3 - aktivní zóna</t>
  </si>
  <si>
    <t>-640441923</t>
  </si>
  <si>
    <t>16</t>
  </si>
  <si>
    <t>162701105</t>
  </si>
  <si>
    <t>Vodorovné přemístění výkopku nebo sypaniny po suchu na obvyklém dopravním prostředku, bez naložení výkopku, avšak se složením bez rozhrnutí z horniny tř. 1 až 4 na vzdálenost přes 9 000 do 10 000 m</t>
  </si>
  <si>
    <t>933390844</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</si>
  <si>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</si>
  <si>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17</t>
  </si>
  <si>
    <t>162701105-A</t>
  </si>
  <si>
    <t>Vodorovné přemístění výkopku nebo sypaniny po suchu na obvyklém dopravním prostředku, bez naložení výkopku, avšak se složením bez rozhrnutí z horniny tř. 1 až 4 na vzdálenost přes 9 000 do 10 000 m - aktivní zóna</t>
  </si>
  <si>
    <t>-1221077338</t>
  </si>
  <si>
    <t>18</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</si>
  <si>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</si>
  <si>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</si>
  <si>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-2044744998</t>
  </si>
  <si>
    <t>147,15*30 'Přepočtené koeficientem množství</t>
  </si>
  <si>
    <t>19</t>
  </si>
  <si>
    <t>162701109-A</t>
  </si>
  <si>
    <t>Vodorovné přemístění výkopku nebo sypaniny po suchu na obvyklém dopravním prostředku, bez naložení výkopku, avšak se složením bez rozhrnutí z horniny tř. 1 až 4 na vzdálenost Příplatek k ceně za každých dalších i započatých 1 000 m - aktivní zóna</t>
  </si>
  <si>
    <t>-1003379527</t>
  </si>
  <si>
    <t>395,4*30 'Přepočtené koeficientem množství</t>
  </si>
  <si>
    <t>20</t>
  </si>
  <si>
    <t>167101102</t>
  </si>
  <si>
    <t>Nakládání, skládání a překládání neulehlého výkopku nebo sypaniny nakládání, množství přes 100 m3, z hornin tř. 1 až 4</t>
  </si>
  <si>
    <t>1201570936</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</si>
  <si>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</si>
  <si>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167101102-A</t>
  </si>
  <si>
    <t>Nakládání, skládání a překládání neulehlého výkopku nebo sypaniny nakládání, množství přes 100 m3, z hornin tř. 1 až 4 - aktivní zóna</t>
  </si>
  <si>
    <t>2015768953</t>
  </si>
  <si>
    <t>22</t>
  </si>
  <si>
    <t>171101111</t>
  </si>
  <si>
    <t>Uložení sypaniny do násypů s rozprostřením sypaniny ve vrstvách a s hrubým urovnáním zhutněných s uzavřením povrchu násypu z hornin nesoudržných sypkých s relativní ulehlostí I(d) 0,9 nebo v aktivní zóně</t>
  </si>
  <si>
    <t>-462170274</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</si>
  <si>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</si>
  <si>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23</t>
  </si>
  <si>
    <t>M</t>
  </si>
  <si>
    <t>58344199</t>
  </si>
  <si>
    <t>štěrkodrť frakce 0-63</t>
  </si>
  <si>
    <t>t</t>
  </si>
  <si>
    <t>-1314418367</t>
  </si>
  <si>
    <t>(414,1+53,4)*0,25"pojezdové plochy</t>
  </si>
  <si>
    <t>278,525*2 'Přepočtené koeficientem množství</t>
  </si>
  <si>
    <t>24</t>
  </si>
  <si>
    <t>58344003</t>
  </si>
  <si>
    <t>kamenivo drcené hrubé frakce 63-125</t>
  </si>
  <si>
    <t>1428435267</t>
  </si>
  <si>
    <t>116,875*2 'Přepočtené koeficientem množství</t>
  </si>
  <si>
    <t>25</t>
  </si>
  <si>
    <t>171101121</t>
  </si>
  <si>
    <t>Uložení sypaniny do násypů s rozprostřením sypaniny ve vrstvách a s hrubým urovnáním zhutněných s uzavřením povrchu násypu z hornin nesoudržných kamenitých</t>
  </si>
  <si>
    <t>-12008581</t>
  </si>
  <si>
    <t xml:space="preserve">2"dosyp propadlých míst </t>
  </si>
  <si>
    <t>26</t>
  </si>
  <si>
    <t>58344171</t>
  </si>
  <si>
    <t>štěrkodrť frakce 0-32</t>
  </si>
  <si>
    <t>346874128</t>
  </si>
  <si>
    <t>2*2 'Přepočtené koeficientem množství</t>
  </si>
  <si>
    <t>27</t>
  </si>
  <si>
    <t>171201201</t>
  </si>
  <si>
    <t>Uložení sypaniny na skládky</t>
  </si>
  <si>
    <t>-1570357566</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</si>
  <si>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</si>
  <si>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28</t>
  </si>
  <si>
    <t>171201201-A</t>
  </si>
  <si>
    <t>Uložení sypaniny na skládky - aktivní zóna</t>
  </si>
  <si>
    <t>232933988</t>
  </si>
  <si>
    <t>29</t>
  </si>
  <si>
    <t>171201211</t>
  </si>
  <si>
    <t>Poplatek za uložení stavebního odpadu na skládce (skládkovné) zeminy a kameniva zatříděného do Katalogu odpadů pod kódem 170 504</t>
  </si>
  <si>
    <t>-633162444</t>
  </si>
  <si>
    <t xml:space="preserve">Poznámka k souboru cen:_x000d_
1. Ceny uvedené v souboru cen lze po dohodě upravit podle místních podmínek._x000d_
</t>
  </si>
  <si>
    <t>147,15*2 'Přepočtené koeficientem množství</t>
  </si>
  <si>
    <t>30</t>
  </si>
  <si>
    <t>171201211-A</t>
  </si>
  <si>
    <t>Poplatek za uložení stavebního odpadu na skládce (skládkovné) zeminy a kameniva zatříděného do Katalogu odpadů pod kódem 170 504 - aktivní zóna</t>
  </si>
  <si>
    <t>-887431384</t>
  </si>
  <si>
    <t>395,4*2 'Přepočtené koeficientem množství</t>
  </si>
  <si>
    <t>31</t>
  </si>
  <si>
    <t>174201101</t>
  </si>
  <si>
    <t>Zásyp sypaninou z jakékoliv horniny s uložením výkopku ve vrstvách bez zhutnění jam, šachet, rýh nebo kolem objektů v těchto vykopávkách</t>
  </si>
  <si>
    <t>2146834442</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</si>
  <si>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</si>
  <si>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38,6*0,5"nová zeleň</t>
  </si>
  <si>
    <t>32</t>
  </si>
  <si>
    <t>10364101</t>
  </si>
  <si>
    <t>zemina pro terénní úpravy - ornice</t>
  </si>
  <si>
    <t>1597020769</t>
  </si>
  <si>
    <t>38,600*0,5</t>
  </si>
  <si>
    <t>19,3*2 'Přepočtené koeficientem množství</t>
  </si>
  <si>
    <t>33</t>
  </si>
  <si>
    <t>181111111</t>
  </si>
  <si>
    <t>Plošná úprava terénu v zemině tř. 1 až 4 s urovnáním povrchu bez doplnění ornice souvislé plochy do 500 m2 při nerovnostech terénu přes 50 do 100 mm v rovině nebo na svahu do 1:5</t>
  </si>
  <si>
    <t>-1720020448</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</si>
  <si>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</si>
  <si>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34</t>
  </si>
  <si>
    <t>181411131</t>
  </si>
  <si>
    <t>Založení trávníku na půdě předem připravené plochy do 1000 m2 výsevem včetně utažení parkového v rovině nebo na svahu do 1:5</t>
  </si>
  <si>
    <t>-208066228</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</si>
  <si>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</si>
  <si>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0,9*18+5,6*4</t>
  </si>
  <si>
    <t>35</t>
  </si>
  <si>
    <t>00572410</t>
  </si>
  <si>
    <t>osivo směs travní parková</t>
  </si>
  <si>
    <t>kg</t>
  </si>
  <si>
    <t>1505284914</t>
  </si>
  <si>
    <t>38,6*0,015 'Přepočtené koeficientem množství</t>
  </si>
  <si>
    <t>36</t>
  </si>
  <si>
    <t>181951102</t>
  </si>
  <si>
    <t>Úprava pláně vyrovnáním výškových rozdílů v hornině tř. 1 až 4 se zhutněním</t>
  </si>
  <si>
    <t>2033568513</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</si>
  <si>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</si>
  <si>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575,8+438,5</t>
  </si>
  <si>
    <t>37</t>
  </si>
  <si>
    <t>183101315</t>
  </si>
  <si>
    <t>Hloubení jamek pro vysazování rostlin v zemině tř.1 až 4 s výměnou půdy z 100% v rovině nebo na svahu do 1:5, objemu přes 0,125 do 0,40 m3</t>
  </si>
  <si>
    <t>1765239379</t>
  </si>
  <si>
    <t xml:space="preserve">Poznámka k souboru cen:_x000d_
1. V cenách jsou započteny i náklady na případné naložení přebytečných výkopků na dopravní prostředek, odvoz na vzdálenost do 20 km a složení výkopků._x000d_
2. V cenách nejsou započteny náklady na:_x000d_
a) substrát, tyto náklady se oceňují ve specifikaci,_x000d_
b) uložení odpadu na skládku._x000d_
3. V cenách o sklonu svahu přes 1:1 jsou uvažovány podmínky pro svahy běžně schůdné; bez použití lezeckých technik. V případě použití lezeckých technik se tyto náklady oceňují individuálně._x000d_
</t>
  </si>
  <si>
    <t>38</t>
  </si>
  <si>
    <t>10321100</t>
  </si>
  <si>
    <t>zahradní substrát pro výsadbu VL</t>
  </si>
  <si>
    <t>-1840368756</t>
  </si>
  <si>
    <t>4*0,4 'Přepočtené koeficientem množství</t>
  </si>
  <si>
    <t>39</t>
  </si>
  <si>
    <t>184102115</t>
  </si>
  <si>
    <t>Výsadba dřeviny s balem do předem vyhloubené jamky se zalitím v rovině nebo na svahu do 1:5, při průměru balu přes 500 do 600 mm</t>
  </si>
  <si>
    <t>1061305387</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</si>
  <si>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</si>
  <si>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40</t>
  </si>
  <si>
    <t>02650405</t>
  </si>
  <si>
    <t>Javor mléč /Acer platanoides/ 250-300cm ZB</t>
  </si>
  <si>
    <t>340370682</t>
  </si>
  <si>
    <t>41</t>
  </si>
  <si>
    <t>184215331</t>
  </si>
  <si>
    <t>Ukotvení dřeviny nadzemním kotvením za kmen pomocí textilních popruhů a ocelových lanek na konstrukci, obvodu kmene do 200 mm, výšky do 5 m</t>
  </si>
  <si>
    <t>462804839</t>
  </si>
  <si>
    <t xml:space="preserve">Poznámka k souboru cen:_x000d_
1. V cenách jsou započteny i náklady na ochranu proti poškození kmene v místě vzepření._x000d_
2. V cenách nejsou započteny náklady na kotvící a vyvazovací prvky._x000d_
</t>
  </si>
  <si>
    <t>42</t>
  </si>
  <si>
    <t>184801121</t>
  </si>
  <si>
    <t>Ošetření vysazených dřevin solitérních v rovině nebo na svahu do 1:5</t>
  </si>
  <si>
    <t>-1525384006</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</si>
  <si>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složením._x000d_
2. Ceny jsou určeny pouze pro jednorázové ošetření._x000d_
3. V cenách nejsou započteny náklady na:_x000d_
a) zalití rostlin; zalití se oceňuje cenami části C02 souboru cen 185 80-43 Zalití rostlin vodou,_x000d_
b) chemické odplevelení; tyto práce se oceňují cenami části A02 souboru cen 184 80-26 Chemické odplevelení po založení kultury,_x000d_
c) hnojení; tyto práce se oceňují cenami části A02 souboru cen 184 85-11 Hnojení roztokem hnojiva nebo 185 80-21 Hnojení,_x000d_
d) řez; tyto práce se oceňují cenami části C02 souboru cen 184 80-61 Řez stromů nebo keřů._x000d_
4. V cenách o sklonu svahu přes 1:1 jsou uvažovány podmínky pro svahy běžně schůdné; bez použití lezeckých technik. V případě použití lezeckých technik se tyto náklady oceňují individuálně._x000d_
</t>
  </si>
  <si>
    <t>Zakládání</t>
  </si>
  <si>
    <t>43</t>
  </si>
  <si>
    <t>215901101</t>
  </si>
  <si>
    <t>Zhutnění podloží pod násypy z rostlé horniny tř. 1 až 4 z hornin soudružných do 92 % PS a nesoudržných sypkých relativní ulehlosti I(d) do 0,8</t>
  </si>
  <si>
    <t>1418997678</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</si>
  <si>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</si>
  <si>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575,8"po chodník</t>
  </si>
  <si>
    <t>438,5"pod pojezd dlažbu</t>
  </si>
  <si>
    <t>Součet - aktivní zóna</t>
  </si>
  <si>
    <t>Svislé a kompletní konstrukce</t>
  </si>
  <si>
    <t>44</t>
  </si>
  <si>
    <t>339921132</t>
  </si>
  <si>
    <t>Osazování palisád betonových v řadě se zabetonováním výšky palisády přes 500 do 1000 mm</t>
  </si>
  <si>
    <t>-1040301456</t>
  </si>
  <si>
    <t xml:space="preserve">Poznámka k souboru cen:_x000d_
1. V cenách nejsou započteny náklady na zřízení rýhy nebo jámy a na dodání palisád; tyto se oceňují ve specifikaci._x000d_
2. Ceny lze použít pro palisády o jakémkoli tvaru průřezu._x000d_
3. Měrnou jednotkou (u položek číslo -1131 až -1144) se rozumí metr délky palisádové stěny._x000d_
4. Výškou palisády je uvažována celková délka osazovaného prvku._x000d_
</t>
  </si>
  <si>
    <t>45</t>
  </si>
  <si>
    <t>59228-p1</t>
  </si>
  <si>
    <t>palisáda tyčová betonová přírodní 180 x 120 x 600 mm</t>
  </si>
  <si>
    <t>834408706</t>
  </si>
  <si>
    <t>46</t>
  </si>
  <si>
    <t>339921133</t>
  </si>
  <si>
    <t>Osazování palisád betonových v řadě se zabetonováním výšky palisády přes 1000 do 1500 mm</t>
  </si>
  <si>
    <t>624993351</t>
  </si>
  <si>
    <t>47</t>
  </si>
  <si>
    <t>59228-p2</t>
  </si>
  <si>
    <t>palisáda tyčová betonová přírodní 180 x 120 x 1200 mm</t>
  </si>
  <si>
    <t>-137104112</t>
  </si>
  <si>
    <t>48</t>
  </si>
  <si>
    <t>358315114</t>
  </si>
  <si>
    <t>Bourání šachty, stoky kompletní nebo vybourání otvorů průřezové plochy do 4 m2 ve stokách ze zdiva z prostého betonu</t>
  </si>
  <si>
    <t>1281328893</t>
  </si>
  <si>
    <t>((0,8*4)*0,1*1,1+0,8*0,8*0,1)*6"stávající vpusti</t>
  </si>
  <si>
    <t>Vodorovné konstrukce</t>
  </si>
  <si>
    <t>49</t>
  </si>
  <si>
    <t>452386111</t>
  </si>
  <si>
    <t>Podkladní a vyrovnávací konstrukce z betonu vyrovnávací prstence z prostého betonu tř. C 25/30 pod poklopy a mříže, výšky do 100 mm</t>
  </si>
  <si>
    <t>-1801510546</t>
  </si>
  <si>
    <t xml:space="preserve">Poznámka k souboru cen:_x000d_
1. V cenách jsou započteny i náklady na bednění, odbednění a na nátěr bednění proti přilnavosti betonu._x000d_
2. Množství podkladní konstrukce z pražců se určuje v m součtem jednotlivých délek pražců._x000d_
3. Pro výpočet přesunu hmot se celková hmotnost položky sníží o hmotnost betonu, pokud je beton dodáván přímo na místo zabudování nebo do prostoru technologické manipulace._x000d_
</t>
  </si>
  <si>
    <t>Komunikace pozemní</t>
  </si>
  <si>
    <t>50</t>
  </si>
  <si>
    <t>564851111</t>
  </si>
  <si>
    <t>Podklad ze štěrkodrti ŠD s rozprostřením a zhutněním, po zhutnění tl. 150 mm</t>
  </si>
  <si>
    <t>-1359081373</t>
  </si>
  <si>
    <t>575,8"s2</t>
  </si>
  <si>
    <t>51</t>
  </si>
  <si>
    <t>564861111</t>
  </si>
  <si>
    <t>Podklad ze štěrkodrti ŠD s rozprostřením a zhutněním, po zhutnění tl. 200 mm</t>
  </si>
  <si>
    <t>389742179</t>
  </si>
  <si>
    <t>438,5"s3</t>
  </si>
  <si>
    <t>52</t>
  </si>
  <si>
    <t>572243111</t>
  </si>
  <si>
    <t>Provizorní vyspravení neupravených výtluků s očištěním, zaplněním směsí a se zhutněním asfaltovým betonem</t>
  </si>
  <si>
    <t>-1857142622</t>
  </si>
  <si>
    <t xml:space="preserve">Poznámka k souboru cen:_x000d_
1. Ceny jsou určeny pouze pro jednotlivě prováděné dočasné vyspravení výtluků bez úpravy jejich povrchu a bez spojovacích postřiků._x000d_
</t>
  </si>
  <si>
    <t>1"na doplnění vtrluků</t>
  </si>
  <si>
    <t>53</t>
  </si>
  <si>
    <t>573231109</t>
  </si>
  <si>
    <t>Postřik spojovací PS bez posypu kamenivem ze silniční emulze, v množství 0,60 kg/m2</t>
  </si>
  <si>
    <t>-1124954718</t>
  </si>
  <si>
    <t>54</t>
  </si>
  <si>
    <t>577144121</t>
  </si>
  <si>
    <t>Asfaltový beton vrstva obrusná ACO 11 (ABS) s rozprostřením a se zhutněním z nemodifikovaného asfaltu v pruhu šířky přes 3 m tř. I, po zhutnění tl. 50 mm</t>
  </si>
  <si>
    <t>828621911</t>
  </si>
  <si>
    <t xml:space="preserve">Poznámka k souboru cen:_x000d_
1. ČSN EN 13108-1 připouští pro ACO 11 pouze tl. 35 až 50 mm._x000d_
</t>
  </si>
  <si>
    <t>55</t>
  </si>
  <si>
    <t>596211113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</si>
  <si>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</si>
  <si>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-1320693173</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</si>
  <si>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</si>
  <si>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2,1+1,7+1,1"relief</t>
  </si>
  <si>
    <t>214,8+5,6+14,75+118,55+44,65+43,75+40,6+84,7+3,5"klasická</t>
  </si>
  <si>
    <t>Součet - S2</t>
  </si>
  <si>
    <t>56</t>
  </si>
  <si>
    <t>59245006</t>
  </si>
  <si>
    <t>dlažba skladebná betonová základní pro nevidomé 20 x 10 x 6 cm barevná</t>
  </si>
  <si>
    <t>1879470354</t>
  </si>
  <si>
    <t>4,9*1,03 'Přepočtené koeficientem množství</t>
  </si>
  <si>
    <t>57</t>
  </si>
  <si>
    <t>59245018</t>
  </si>
  <si>
    <t>dlažba skladebná betonová 20x10x6 cm přírodní</t>
  </si>
  <si>
    <t>-1106954101</t>
  </si>
  <si>
    <t>570,9*1,01 'Přepočtené koeficientem množství</t>
  </si>
  <si>
    <t>58</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</si>
  <si>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</si>
  <si>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</si>
  <si>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-1891478178</t>
  </si>
  <si>
    <t>59</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</si>
  <si>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</si>
  <si>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</si>
  <si>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187223354</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</si>
  <si>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</si>
  <si>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2,65+2,95+2,65+2,65+2,5"reliefní</t>
  </si>
  <si>
    <t>7,6+9,6+10,1+10,1+9,9+12,6+7,2+7,3+8,3+7,7+3,7+2,6"barevná</t>
  </si>
  <si>
    <t>15,6+12,3+11,1+48+70,2+28,6+42,5+41,5+43,4+15,2"klasická</t>
  </si>
  <si>
    <t>Součet - S3</t>
  </si>
  <si>
    <t>60</t>
  </si>
  <si>
    <t>592450-1</t>
  </si>
  <si>
    <t>dlažba skladebná betonová základní pro nevidomé 20 x 10 x 8 cm barevná</t>
  </si>
  <si>
    <t>-1480251933</t>
  </si>
  <si>
    <t>13,4*1,03 'Přepočtené koeficientem množství</t>
  </si>
  <si>
    <t>61</t>
  </si>
  <si>
    <t>59245005</t>
  </si>
  <si>
    <t>dlažba skladebná betonová 20x10x8 cm barevná</t>
  </si>
  <si>
    <t>2031189081</t>
  </si>
  <si>
    <t>96,7*1,02 'Přepočtené koeficientem množství</t>
  </si>
  <si>
    <t>62</t>
  </si>
  <si>
    <t>59245020</t>
  </si>
  <si>
    <t>dlažba skladebná betonová 20x10x8 cm přírodní</t>
  </si>
  <si>
    <t>48373155</t>
  </si>
  <si>
    <t>328,4*1,01 'Přepočtené koeficientem množství</t>
  </si>
  <si>
    <t>63</t>
  </si>
  <si>
    <t>596212214</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</si>
  <si>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Příplatek k cenám za dlažbu z prvků dvou barev</t>
  </si>
  <si>
    <t>2012827459</t>
  </si>
  <si>
    <t>13,4+96,7</t>
  </si>
  <si>
    <t>64</t>
  </si>
  <si>
    <t>599141111</t>
  </si>
  <si>
    <t>Vyplnění spár mezi silničními dílci jakékoliv tloušťky živičnou zálivkou</t>
  </si>
  <si>
    <t>-1545375020</t>
  </si>
  <si>
    <t xml:space="preserve">Poznámka k souboru cen:_x000d_
1. Ceny lze použít i pro vyplnění spár podkladu z betonu prostého, který se oceňuje cenami souboru cen 567 1 . - . . Podklad z prostého betonu._x000d_
2. V ceně 14-1111 jsou započteny i náklady na vyčištění spár._x000d_
</t>
  </si>
  <si>
    <t>Trubní vedení</t>
  </si>
  <si>
    <t>65</t>
  </si>
  <si>
    <t>871315211</t>
  </si>
  <si>
    <t>Kanalizační potrubí z tvrdého PVC v otevřeném výkopu ve sklonu do 20 %, hladkého plnostěnného jednovrstvého, tuhost třídy SN 4 DN 160</t>
  </si>
  <si>
    <t>1407125474</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</si>
  <si>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</si>
  <si>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0,5+0,5+0,5+0,5+0,5+1,5</t>
  </si>
  <si>
    <t>66</t>
  </si>
  <si>
    <t>8713152-N</t>
  </si>
  <si>
    <t>Napojení nového potrubí na stávající včetně utěsnění a potřebného materiálu</t>
  </si>
  <si>
    <t>1676605996</t>
  </si>
  <si>
    <t>67</t>
  </si>
  <si>
    <t>877315211</t>
  </si>
  <si>
    <t>Montáž tvarovek na kanalizačním potrubí z trub z plastu z tvrdého PVC nebo z polypropylenu v otevřeném výkopu jednoosých DN 150</t>
  </si>
  <si>
    <t>2145402054</t>
  </si>
  <si>
    <t xml:space="preserve">Poznámka k souboru cen:_x000d_
1. V cenách nejsou započteny náklady na dodání tvarovek. Tvarovky se oceňují ve ve specifikaci._x000d_
</t>
  </si>
  <si>
    <t>68</t>
  </si>
  <si>
    <t>28611360</t>
  </si>
  <si>
    <t>koleno kanalizace PVC KG 150x30°</t>
  </si>
  <si>
    <t>-1828501472</t>
  </si>
  <si>
    <t>69</t>
  </si>
  <si>
    <t>28611361</t>
  </si>
  <si>
    <t>koleno kanalizační PVC KG 150x45°</t>
  </si>
  <si>
    <t>52096586</t>
  </si>
  <si>
    <t>70</t>
  </si>
  <si>
    <t>895941311</t>
  </si>
  <si>
    <t>Zřízení vpusti kanalizační uliční z betonových dílců typ UVB-50</t>
  </si>
  <si>
    <t>2112114102</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</si>
  <si>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</si>
  <si>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71</t>
  </si>
  <si>
    <t>59223850</t>
  </si>
  <si>
    <t>dno betonové pro uliční vpusť s výtokovým otvorem 45x33x5 cm</t>
  </si>
  <si>
    <t>62062950</t>
  </si>
  <si>
    <t>72</t>
  </si>
  <si>
    <t>59223858</t>
  </si>
  <si>
    <t>skruž betonová pro uliční vpusť horní 45 x 57 x 5 cm</t>
  </si>
  <si>
    <t>-1704677256</t>
  </si>
  <si>
    <t>73</t>
  </si>
  <si>
    <t>899101211</t>
  </si>
  <si>
    <t>Demontáž poklopů litinových a ocelových včetně rámů, hmotnosti jednotlivě do 50 kg</t>
  </si>
  <si>
    <t>-1875273539</t>
  </si>
  <si>
    <t>74</t>
  </si>
  <si>
    <t>899204112</t>
  </si>
  <si>
    <t>Osazení mříží litinových včetně rámů a košů na bahno pro třídu zatížení D400, E600</t>
  </si>
  <si>
    <t>-450470607</t>
  </si>
  <si>
    <t xml:space="preserve">Poznámka k souboru cen:_x000d_
1. V cenách nejsou započteny náklady na dodání mříží, rámů a košů na bahno; tyto náklady se oceňují ve specifikaci._x000d_
</t>
  </si>
  <si>
    <t>75</t>
  </si>
  <si>
    <t>55242320</t>
  </si>
  <si>
    <t>mříž vtoková litinová plochá 500x500mm</t>
  </si>
  <si>
    <t>-621564617</t>
  </si>
  <si>
    <t>76</t>
  </si>
  <si>
    <t>28661789</t>
  </si>
  <si>
    <t>koš kalový ocelový pro silniční vpusť 425 vč. madla</t>
  </si>
  <si>
    <t>72521616</t>
  </si>
  <si>
    <t>77</t>
  </si>
  <si>
    <t>899231111</t>
  </si>
  <si>
    <t>Výšková úprava uličního vstupu nebo vpusti do 200 mm zvýšením mříže</t>
  </si>
  <si>
    <t>-30296690</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</si>
  <si>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</si>
  <si>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78</t>
  </si>
  <si>
    <t>899331111</t>
  </si>
  <si>
    <t>Výšková úprava uličního vstupu nebo vpusti do 200 mm zvýšením poklopu</t>
  </si>
  <si>
    <t>630491685</t>
  </si>
  <si>
    <t>79</t>
  </si>
  <si>
    <t>899431111</t>
  </si>
  <si>
    <t>Výšková úprava uličního vstupu nebo vpusti do 200 mm zvýšením krycího hrnce, šoupěte nebo hydrantu bez úpravy armatur</t>
  </si>
  <si>
    <t>2097962671</t>
  </si>
  <si>
    <t>80</t>
  </si>
  <si>
    <t>899721111</t>
  </si>
  <si>
    <t>Signalizační vodič na potrubí PVC DN do 150 mm</t>
  </si>
  <si>
    <t>797559199</t>
  </si>
  <si>
    <t>81</t>
  </si>
  <si>
    <t>899722114</t>
  </si>
  <si>
    <t>Krytí potrubí z plastů výstražnou fólií z PVC šířky 40 cm</t>
  </si>
  <si>
    <t>-1349528033</t>
  </si>
  <si>
    <t>Ostatní konstrukce a práce, bourání</t>
  </si>
  <si>
    <t>82</t>
  </si>
  <si>
    <t>916131213</t>
  </si>
  <si>
    <t>Osazení silničního obrubníku betonového se zřízením lože, s vyplněním a zatřením spár cementovou maltou stojatého s boční opěrou z betonu prostého, do lože z betonu prostého</t>
  </si>
  <si>
    <t>1246096992</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</si>
  <si>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</si>
  <si>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184,2+89,9+52,9+6,7+6,9+6,7+7+4,6"150/250</t>
  </si>
  <si>
    <t>115,5+24,2+24,3+24,2+13,7"150/150</t>
  </si>
  <si>
    <t>4,1+5+2,2+4,7+5+4,7+4,9+4,4+4+4,2"100/250</t>
  </si>
  <si>
    <t>83</t>
  </si>
  <si>
    <t>59217031</t>
  </si>
  <si>
    <t>obrubník betonový silniční 100 x 15 x 25 cm</t>
  </si>
  <si>
    <t>1322006901</t>
  </si>
  <si>
    <t>358,9*1,03 'Přepočtené koeficientem množství</t>
  </si>
  <si>
    <t>84</t>
  </si>
  <si>
    <t>59217029</t>
  </si>
  <si>
    <t>obrubník betonový silniční nájezdový 100x15x15 cm</t>
  </si>
  <si>
    <t>316471199</t>
  </si>
  <si>
    <t>201,9*1,03 'Přepočtené koeficientem množství</t>
  </si>
  <si>
    <t>85</t>
  </si>
  <si>
    <t>59217017</t>
  </si>
  <si>
    <t>obrubník betonový chodníkový 100x10x25 cm</t>
  </si>
  <si>
    <t>1272450745</t>
  </si>
  <si>
    <t>43,2*1,03 'Přepočtené koeficientem množství</t>
  </si>
  <si>
    <t>86</t>
  </si>
  <si>
    <t>916331112</t>
  </si>
  <si>
    <t>Osazení zahradního obrubníku betonového s ložem tl. od 50 do 100 mm z betonu prostého tř. C 12/15 s boční opěrou z betonu prostého tř. C 12/15</t>
  </si>
  <si>
    <t>-87014896</t>
  </si>
  <si>
    <t xml:space="preserve">Poznámka k souboru cen:_x000d_
1. V cenách jsou započteny i náklady na zalití a zatření spár cementovou maltou._x000d_
2. V cenách nejsou započteny náklady na dodání obrubníků; tyto se oceňují ve specifikaci._x000d_
3. Část lože přesahující tloušťku 100 mm lze ocenit cenou 916 99-1121 Lože pod obrubníky, krajníky nebo obruby z dlažebních kostek, katalogu 822-1._x000d_
</t>
  </si>
  <si>
    <t>2,35+1,75+2,85+3,2+3,5+2,75*18</t>
  </si>
  <si>
    <t>87</t>
  </si>
  <si>
    <t>59217003</t>
  </si>
  <si>
    <t>obrubník betonový zahradní 50x5x25cm</t>
  </si>
  <si>
    <t>475598801</t>
  </si>
  <si>
    <t>63,150*2</t>
  </si>
  <si>
    <t>126,3*1,05 'Přepočtené koeficientem množství</t>
  </si>
  <si>
    <t>88</t>
  </si>
  <si>
    <t>919726123</t>
  </si>
  <si>
    <t>Geotextilie netkaná pro ochranu, separaci nebo filtraci měrná hmotnost přes 300 do 500 g/m2</t>
  </si>
  <si>
    <t>-61965691</t>
  </si>
  <si>
    <t xml:space="preserve">Poznámka k souboru cen:_x000d_
1. V cenách jsou započteny i náklady na položení a dodání geotextilie včetně přesahů._x000d_
</t>
  </si>
  <si>
    <t>575,8"pochozí dlažba</t>
  </si>
  <si>
    <t>438,5"pojezdová dlažba</t>
  </si>
  <si>
    <t>89</t>
  </si>
  <si>
    <t>919732211</t>
  </si>
  <si>
    <t>Styčná pracovní spára při napojení nového živičného povrchu na stávající se zalitím za tepla modifikovanou asfaltovou hmotou s posypem vápenným hydrátem šířky do 15 mm, hloubky do 25 mm včetně prořezání spáry</t>
  </si>
  <si>
    <t>-315178707</t>
  </si>
  <si>
    <t xml:space="preserve">Poznámka k souboru cen:_x000d_
1. V cenách jsou započteny i náklady na vyčištění spár, na impregnaci a zalití spár včetně dodání hmot._x000d_
</t>
  </si>
  <si>
    <t>7,3+20,4</t>
  </si>
  <si>
    <t>90</t>
  </si>
  <si>
    <t>919735111</t>
  </si>
  <si>
    <t>Řezání stávajícího živičného krytu nebo podkladu hloubky do 50 mm</t>
  </si>
  <si>
    <t>1341243024</t>
  </si>
  <si>
    <t xml:space="preserve">Poznámka k souboru cen:_x000d_
1. V cenách jsou započteny i náklady na spotřebu vody._x000d_
</t>
  </si>
  <si>
    <t>1,3+3,5+1,85+2,35"chodníku</t>
  </si>
  <si>
    <t>91</t>
  </si>
  <si>
    <t>919735112</t>
  </si>
  <si>
    <t>Řezání stávajícího živičného krytu nebo podkladu hloubky přes 50 do 100 mm</t>
  </si>
  <si>
    <t>1436341283</t>
  </si>
  <si>
    <t>182,8+207,8+85,8"vozovky</t>
  </si>
  <si>
    <t>997</t>
  </si>
  <si>
    <t>Přesun sutě</t>
  </si>
  <si>
    <t>92</t>
  </si>
  <si>
    <t>997221551</t>
  </si>
  <si>
    <t>Vodorovná doprava suti bez naložení, ale se složením a s hrubým urovnáním ze sypkých materiálů, na vzdálenost do 1 km</t>
  </si>
  <si>
    <t>-944195475</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</si>
  <si>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</si>
  <si>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15,436"kamenivo</t>
  </si>
  <si>
    <t>93</t>
  </si>
  <si>
    <t>997221559</t>
  </si>
  <si>
    <t>Vodorovná doprava suti bez naložení, ale se složením a s hrubým urovnáním Příplatek k ceně za každý další i započatý 1 km přes 1 km</t>
  </si>
  <si>
    <t>-967337852</t>
  </si>
  <si>
    <t>15,436*39 'Přepočtené koeficientem množství</t>
  </si>
  <si>
    <t>94</t>
  </si>
  <si>
    <t>997221561</t>
  </si>
  <si>
    <t>Vodorovná doprava suti bez naložení, ale se složením a s hrubým urovnáním z kusových materiálů, na vzdálenost do 1 km</t>
  </si>
  <si>
    <t>-1648791510</t>
  </si>
  <si>
    <t>247,116+12,969+88,581+5,491"beton</t>
  </si>
  <si>
    <t>86,632+36,608+184,794"živice</t>
  </si>
  <si>
    <t>95</t>
  </si>
  <si>
    <t>997221569</t>
  </si>
  <si>
    <t>-1375799455</t>
  </si>
  <si>
    <t>662,191*39 'Přepočtené koeficientem množství</t>
  </si>
  <si>
    <t>96</t>
  </si>
  <si>
    <t>997221611</t>
  </si>
  <si>
    <t>Nakládání na dopravní prostředky pro vodorovnou dopravu suti</t>
  </si>
  <si>
    <t>-1234647100</t>
  </si>
  <si>
    <t xml:space="preserve">Poznámka k souboru cen:_x000d_
1. Ceny lze použít i pro překládání při lomené dopravě._x000d_
2. Ceny nelze použít při dopravě po železnici, po vodě nebo neobvyklými dopravními prostředky._x000d_
</t>
  </si>
  <si>
    <t>97</t>
  </si>
  <si>
    <t>997221815</t>
  </si>
  <si>
    <t>Poplatek za uložení stavebního odpadu na skládce (skládkovné) z prostého betonu zatříděného do Katalogu odpadů pod kódem 170 101</t>
  </si>
  <si>
    <t>-849347429</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</si>
  <si>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</si>
  <si>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98</t>
  </si>
  <si>
    <t>997221845</t>
  </si>
  <si>
    <t>Poplatek za uložení stavebního odpadu na skládce (skládkovné) asfaltového bez obsahu dehtu zatříděného do Katalogu odpadů pod kódem 170 302</t>
  </si>
  <si>
    <t>42028550</t>
  </si>
  <si>
    <t>99</t>
  </si>
  <si>
    <t>997221855</t>
  </si>
  <si>
    <t>410658902</t>
  </si>
  <si>
    <t>998</t>
  </si>
  <si>
    <t>Přesun hmot</t>
  </si>
  <si>
    <t>100</t>
  </si>
  <si>
    <t>998223011</t>
  </si>
  <si>
    <t>Přesun hmot pro pozemní komunikace s krytem dlážděným dopravní vzdálenost do 200 m jakékoliv délky objektu</t>
  </si>
  <si>
    <t>-289988283</t>
  </si>
  <si>
    <t>PSV</t>
  </si>
  <si>
    <t>Práce a dodávky PSV</t>
  </si>
  <si>
    <t>711</t>
  </si>
  <si>
    <t>Izolace proti vodě, vlhkosti a plynům</t>
  </si>
  <si>
    <t>101</t>
  </si>
  <si>
    <t>711161212</t>
  </si>
  <si>
    <t>Izolace proti zemní vlhkosti a beztlakové vodě nopovými fóliemi na ploše svislé S vrstva ochranná, odvětrávací a drenážní výška nopku 8,0 mm, tl. fólie do 0,6 mm</t>
  </si>
  <si>
    <t>-1149479845</t>
  </si>
  <si>
    <t>(102+214)*0,5</t>
  </si>
  <si>
    <t>102</t>
  </si>
  <si>
    <t>711161384</t>
  </si>
  <si>
    <t>Izolace proti zemní vlhkosti a beztlakové vodě nopovými fóliemi ostatní ukončení izolace provětrávací lištou</t>
  </si>
  <si>
    <t>-2130275035</t>
  </si>
  <si>
    <t>102+214</t>
  </si>
  <si>
    <t>103</t>
  </si>
  <si>
    <t>998711101</t>
  </si>
  <si>
    <t>Přesun hmot pro izolace proti vodě, vlhkosti a plynům stanovený z hmotnosti přesunovaného materiálu vodorovná dopravní vzdálenost do 50 m v objektech výšky do 6 m</t>
  </si>
  <si>
    <t>853080020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</si>
  <si>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</si>
  <si>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741</t>
  </si>
  <si>
    <t>Elektroinstalace</t>
  </si>
  <si>
    <t>104</t>
  </si>
  <si>
    <t>7410000-Och1</t>
  </si>
  <si>
    <t>Dodávka a montáž půlené chráničky vedení NN prům. 150 mm včetně zemních prací, lože, obsypů, zásypů a likvidace přebytečné zeminy</t>
  </si>
  <si>
    <t>-1360699657</t>
  </si>
  <si>
    <t>105</t>
  </si>
  <si>
    <t>7410000-Och2</t>
  </si>
  <si>
    <t>Dodávka a montáž půlené chráničky vedení CETIN prům. 150 mm včetně zemních prací, lože, obsypů, zásypů a likvidace přebytečné zeminy</t>
  </si>
  <si>
    <t>2094880821</t>
  </si>
  <si>
    <t>VRN</t>
  </si>
  <si>
    <t>Vedlejší rozpočtové náklady</t>
  </si>
  <si>
    <t>VRN1</t>
  </si>
  <si>
    <t>Průzkumné, geodetické a projektové práce</t>
  </si>
  <si>
    <t>106</t>
  </si>
  <si>
    <t>012103000</t>
  </si>
  <si>
    <t>Geodetické práce před výstavbou včetně vytyčení inženýrských sítí</t>
  </si>
  <si>
    <t>…</t>
  </si>
  <si>
    <t>1024</t>
  </si>
  <si>
    <t>-184764601</t>
  </si>
  <si>
    <t>107</t>
  </si>
  <si>
    <t>012203000</t>
  </si>
  <si>
    <t>Geodetické práce při provádění stavby</t>
  </si>
  <si>
    <t>1999902082</t>
  </si>
  <si>
    <t>108</t>
  </si>
  <si>
    <t>012303000</t>
  </si>
  <si>
    <t>Geodetické práce po výstavbě včetně geometrického plánu</t>
  </si>
  <si>
    <t>-631210803</t>
  </si>
  <si>
    <t>109</t>
  </si>
  <si>
    <t>013254000</t>
  </si>
  <si>
    <t>Dokumentace skutečného provedení stavby</t>
  </si>
  <si>
    <t>1957612394</t>
  </si>
  <si>
    <t>VRN3</t>
  </si>
  <si>
    <t>Zařízení staveniště</t>
  </si>
  <si>
    <t>110</t>
  </si>
  <si>
    <t>030001000</t>
  </si>
  <si>
    <t>1702844171</t>
  </si>
  <si>
    <t>VRN4</t>
  </si>
  <si>
    <t>Inženýrská činnost</t>
  </si>
  <si>
    <t>111</t>
  </si>
  <si>
    <t>043114000</t>
  </si>
  <si>
    <t>Zkoušky tlakové - zkoušky pláně 10x</t>
  </si>
  <si>
    <t>1519509937</t>
  </si>
  <si>
    <t>112</t>
  </si>
  <si>
    <t>045002000</t>
  </si>
  <si>
    <t>Kompletační a koordinační činnost včetně dokladové části ke kolaudaci</t>
  </si>
  <si>
    <t>-1830477825</t>
  </si>
  <si>
    <t>VRN5</t>
  </si>
  <si>
    <t>Finanční náklady</t>
  </si>
  <si>
    <t>113</t>
  </si>
  <si>
    <t>053002000</t>
  </si>
  <si>
    <t>Poplatky - za zábor veřejného prostranství</t>
  </si>
  <si>
    <t>-835011031</t>
  </si>
  <si>
    <t>VRN6</t>
  </si>
  <si>
    <t>Územní vlivy</t>
  </si>
  <si>
    <t>114</t>
  </si>
  <si>
    <t>060001000</t>
  </si>
  <si>
    <t>410270515</t>
  </si>
  <si>
    <t>VRN7</t>
  </si>
  <si>
    <t>Provozní vlivy</t>
  </si>
  <si>
    <t>115</t>
  </si>
  <si>
    <t>070001000</t>
  </si>
  <si>
    <t>Provozní vlivy včetně dopravně inženýrského opatření a zajištění přístupu do objektu</t>
  </si>
  <si>
    <t>1969700606</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</si>
  <si>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</si>
  <si>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</si>
  <si>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</si>
  <si>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</si>
  <si>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Trebuchet MS"/>
        <charset val="238"/>
        <i val="1"/>
        <color auto="1"/>
        <sz val="9"/>
        <scheme val="none"/>
      </rPr>
      <t xml:space="preserve">Rekapitulace rekonstrukce </t>
    </r>
    <r>
      <rPr>
        <rFont val="Trebuchet MS"/>
        <charset val="238"/>
        <color auto="1"/>
        <sz val="9"/>
        <scheme val="none"/>
      </rPr>
      <t>obsahuje sestavu Rekapitulace rekonstrukce a Rekapitulace objektů rekonstrukce a soupisů prací.</t>
    </r>
  </si>
  <si>
    <r>
      <t xml:space="preserve">V sestavě </t>
    </r>
    <r>
      <rPr>
        <rFont val="Trebuchet MS"/>
        <charset val="238"/>
        <b val="1"/>
        <color auto="1"/>
        <sz val="9"/>
        <scheme val="none"/>
      </rPr>
      <t>Rekapitulace rekonstrukce</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</si>
  <si>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</si>
  <si>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rekonstrukce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</si>
  <si>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</si>
  <si>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</si>
  <si>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</si>
  <si>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</si>
  <si>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</si>
  <si>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</si>
  <si>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</si>
  <si>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</si>
  <si>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</si>
  <si>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</si>
  <si>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</si>
  <si>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</si>
  <si>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</si>
  <si>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</si>
  <si>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rekonstrukce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</si>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</sst>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4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3"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23" xfId="0" applyNumberFormat="1" applyFont="1" applyBorder="1" applyAlignment="1" applyProtection="1">
      <alignment vertical="center"/>
    </xf>
    <xf numFmtId="4" fontId="28" fillId="0" borderId="24" xfId="0" applyNumberFormat="1" applyFont="1" applyBorder="1" applyAlignment="1" applyProtection="1">
      <alignment vertical="center"/>
    </xf>
    <xf numFmtId="166" fontId="28" fillId="0" borderId="24" xfId="0" applyNumberFormat="1" applyFont="1" applyBorder="1" applyAlignment="1" applyProtection="1">
      <alignment vertical="center"/>
    </xf>
    <xf numFmtId="4" fontId="28"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29"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0"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1" fillId="0" borderId="16" xfId="0" applyNumberFormat="1" applyFont="1" applyBorder="1" applyAlignment="1" applyProtection="1"/>
    <xf numFmtId="166" fontId="31" fillId="0" borderId="17" xfId="0" applyNumberFormat="1" applyFont="1" applyBorder="1" applyAlignment="1" applyProtection="1"/>
    <xf numFmtId="4" fontId="32"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4" fillId="0" borderId="0" xfId="0" applyFont="1" applyAlignment="1" applyProtection="1">
      <alignment vertical="top" wrapText="1"/>
    </xf>
    <xf numFmtId="0" fontId="35" fillId="0" borderId="28" xfId="0" applyFont="1" applyBorder="1" applyAlignment="1" applyProtection="1">
      <alignment horizontal="center" vertical="center"/>
    </xf>
    <xf numFmtId="49" fontId="35" fillId="0" borderId="28" xfId="0" applyNumberFormat="1" applyFont="1" applyBorder="1" applyAlignment="1" applyProtection="1">
      <alignment horizontal="left" vertical="center" wrapText="1"/>
    </xf>
    <xf numFmtId="0" fontId="35" fillId="0" borderId="28" xfId="0" applyFont="1" applyBorder="1" applyAlignment="1" applyProtection="1">
      <alignment horizontal="left" vertical="center" wrapText="1"/>
    </xf>
    <xf numFmtId="0" fontId="35" fillId="0" borderId="28" xfId="0" applyFont="1" applyBorder="1" applyAlignment="1" applyProtection="1">
      <alignment horizontal="center" vertical="center" wrapText="1"/>
    </xf>
    <xf numFmtId="167" fontId="35" fillId="0" borderId="28" xfId="0" applyNumberFormat="1" applyFont="1" applyBorder="1" applyAlignment="1" applyProtection="1">
      <alignment vertical="center"/>
    </xf>
    <xf numFmtId="4" fontId="35" fillId="3" borderId="28" xfId="0" applyNumberFormat="1" applyFont="1" applyFill="1" applyBorder="1" applyAlignment="1" applyProtection="1">
      <alignment vertical="center"/>
      <protection locked="0"/>
    </xf>
    <xf numFmtId="4" fontId="35" fillId="0" borderId="28" xfId="0" applyNumberFormat="1" applyFont="1" applyBorder="1" applyAlignment="1" applyProtection="1">
      <alignment vertical="center"/>
    </xf>
    <xf numFmtId="0" fontId="35" fillId="0" borderId="5" xfId="0" applyFont="1" applyBorder="1" applyAlignment="1">
      <alignment vertical="center"/>
    </xf>
    <xf numFmtId="0" fontId="35" fillId="3" borderId="28"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6" fillId="0" borderId="29" xfId="0" applyFont="1" applyBorder="1" applyAlignment="1">
      <alignment vertical="center" wrapText="1"/>
      <protection locked="0"/>
    </xf>
    <xf numFmtId="0" fontId="36" fillId="0" borderId="30" xfId="0" applyFont="1" applyBorder="1" applyAlignment="1">
      <alignment vertical="center" wrapText="1"/>
      <protection locked="0"/>
    </xf>
    <xf numFmtId="0" fontId="36" fillId="0" borderId="31" xfId="0" applyFont="1" applyBorder="1" applyAlignment="1">
      <alignment vertical="center" wrapText="1"/>
      <protection locked="0"/>
    </xf>
    <xf numFmtId="0" fontId="36" fillId="0" borderId="32" xfId="0" applyFont="1" applyBorder="1" applyAlignment="1">
      <alignment horizontal="center" vertical="center" wrapText="1"/>
      <protection locked="0"/>
    </xf>
    <xf numFmtId="0" fontId="37" fillId="0" borderId="1" xfId="0" applyFont="1" applyBorder="1" applyAlignment="1">
      <alignment horizontal="center" vertical="center" wrapText="1"/>
      <protection locked="0"/>
    </xf>
    <xf numFmtId="0" fontId="36" fillId="0" borderId="33" xfId="0" applyFont="1" applyBorder="1" applyAlignment="1">
      <alignment horizontal="center" vertical="center" wrapText="1"/>
      <protection locked="0"/>
    </xf>
    <xf numFmtId="0" fontId="36" fillId="0" borderId="32" xfId="0" applyFont="1" applyBorder="1" applyAlignment="1">
      <alignment vertical="center" wrapText="1"/>
      <protection locked="0"/>
    </xf>
    <xf numFmtId="0" fontId="38" fillId="0" borderId="34" xfId="0" applyFont="1" applyBorder="1" applyAlignment="1">
      <alignment horizontal="left" wrapText="1"/>
      <protection locked="0"/>
    </xf>
    <xf numFmtId="0" fontId="36" fillId="0" borderId="33" xfId="0" applyFont="1" applyBorder="1" applyAlignment="1">
      <alignment vertical="center" wrapText="1"/>
      <protection locked="0"/>
    </xf>
    <xf numFmtId="0" fontId="38" fillId="0" borderId="1" xfId="0" applyFont="1" applyBorder="1" applyAlignment="1">
      <alignment horizontal="left" vertical="center" wrapText="1"/>
      <protection locked="0"/>
    </xf>
    <xf numFmtId="0" fontId="39" fillId="0" borderId="1" xfId="0" applyFont="1" applyBorder="1" applyAlignment="1">
      <alignment horizontal="left" vertical="center" wrapText="1"/>
      <protection locked="0"/>
    </xf>
    <xf numFmtId="0" fontId="39" fillId="0" borderId="32" xfId="0" applyFont="1" applyBorder="1" applyAlignment="1">
      <alignment vertical="center" wrapText="1"/>
      <protection locked="0"/>
    </xf>
    <xf numFmtId="0" fontId="39" fillId="0" borderId="1" xfId="0" applyFont="1" applyBorder="1" applyAlignment="1">
      <alignment vertical="center" wrapText="1"/>
      <protection locked="0"/>
    </xf>
    <xf numFmtId="0" fontId="39" fillId="0" borderId="1" xfId="0" applyFont="1" applyBorder="1" applyAlignment="1">
      <alignment vertical="center"/>
      <protection locked="0"/>
    </xf>
    <xf numFmtId="0" fontId="39" fillId="0" borderId="1" xfId="0" applyFont="1" applyBorder="1" applyAlignment="1">
      <alignment horizontal="left" vertical="center"/>
      <protection locked="0"/>
    </xf>
    <xf numFmtId="49" fontId="39" fillId="0" borderId="1" xfId="0" applyNumberFormat="1" applyFont="1" applyBorder="1" applyAlignment="1">
      <alignment horizontal="left" vertical="center" wrapText="1"/>
      <protection locked="0"/>
    </xf>
    <xf numFmtId="49" fontId="39" fillId="0" borderId="1" xfId="0" applyNumberFormat="1" applyFont="1" applyBorder="1" applyAlignment="1">
      <alignment vertical="center" wrapText="1"/>
      <protection locked="0"/>
    </xf>
    <xf numFmtId="0" fontId="36" fillId="0" borderId="35" xfId="0" applyFont="1" applyBorder="1" applyAlignment="1">
      <alignment vertical="center" wrapText="1"/>
      <protection locked="0"/>
    </xf>
    <xf numFmtId="0" fontId="40" fillId="0" borderId="34" xfId="0" applyFont="1" applyBorder="1" applyAlignment="1">
      <alignment vertical="center" wrapText="1"/>
      <protection locked="0"/>
    </xf>
    <xf numFmtId="0" fontId="36" fillId="0" borderId="36" xfId="0" applyFont="1" applyBorder="1" applyAlignment="1">
      <alignment vertical="center" wrapText="1"/>
      <protection locked="0"/>
    </xf>
    <xf numFmtId="0" fontId="36" fillId="0" borderId="1" xfId="0" applyFont="1" applyBorder="1" applyAlignment="1">
      <alignment vertical="top"/>
      <protection locked="0"/>
    </xf>
    <xf numFmtId="0" fontId="36" fillId="0" borderId="0" xfId="0" applyFont="1" applyAlignment="1">
      <alignment vertical="top"/>
      <protection locked="0"/>
    </xf>
    <xf numFmtId="0" fontId="36" fillId="0" borderId="29" xfId="0" applyFont="1" applyBorder="1" applyAlignment="1">
      <alignment horizontal="left" vertical="center"/>
      <protection locked="0"/>
    </xf>
    <xf numFmtId="0" fontId="36" fillId="0" borderId="30" xfId="0" applyFont="1" applyBorder="1" applyAlignment="1">
      <alignment horizontal="left" vertical="center"/>
      <protection locked="0"/>
    </xf>
    <xf numFmtId="0" fontId="36" fillId="0" borderId="31" xfId="0" applyFont="1" applyBorder="1" applyAlignment="1">
      <alignment horizontal="left" vertical="center"/>
      <protection locked="0"/>
    </xf>
    <xf numFmtId="0" fontId="36" fillId="0" borderId="32" xfId="0" applyFont="1" applyBorder="1" applyAlignment="1">
      <alignment horizontal="left" vertical="center"/>
      <protection locked="0"/>
    </xf>
    <xf numFmtId="0" fontId="37" fillId="0" borderId="1" xfId="0" applyFont="1" applyBorder="1" applyAlignment="1">
      <alignment horizontal="center" vertical="center"/>
      <protection locked="0"/>
    </xf>
    <xf numFmtId="0" fontId="36" fillId="0" borderId="33" xfId="0" applyFont="1" applyBorder="1" applyAlignment="1">
      <alignment horizontal="left" vertical="center"/>
      <protection locked="0"/>
    </xf>
    <xf numFmtId="0" fontId="38"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38" fillId="0" borderId="34" xfId="0" applyFont="1" applyBorder="1" applyAlignment="1">
      <alignment horizontal="left" vertical="center"/>
      <protection locked="0"/>
    </xf>
    <xf numFmtId="0" fontId="38" fillId="0" borderId="34" xfId="0" applyFont="1" applyBorder="1" applyAlignment="1">
      <alignment horizontal="center" vertical="center"/>
      <protection locked="0"/>
    </xf>
    <xf numFmtId="0" fontId="41" fillId="0" borderId="34" xfId="0" applyFont="1" applyBorder="1" applyAlignment="1">
      <alignment horizontal="left" vertical="center"/>
      <protection locked="0"/>
    </xf>
    <xf numFmtId="0" fontId="42" fillId="0" borderId="1" xfId="0" applyFont="1" applyBorder="1" applyAlignment="1">
      <alignment horizontal="left" vertical="center"/>
      <protection locked="0"/>
    </xf>
    <xf numFmtId="0" fontId="39" fillId="0" borderId="0" xfId="0" applyFont="1" applyAlignment="1">
      <alignment horizontal="left" vertical="center"/>
      <protection locked="0"/>
    </xf>
    <xf numFmtId="0" fontId="39" fillId="0" borderId="1" xfId="0" applyFont="1" applyBorder="1" applyAlignment="1">
      <alignment horizontal="center" vertical="center"/>
      <protection locked="0"/>
    </xf>
    <xf numFmtId="0" fontId="39" fillId="0" borderId="32" xfId="0" applyFont="1" applyBorder="1" applyAlignment="1">
      <alignment horizontal="left" vertical="center"/>
      <protection locked="0"/>
    </xf>
    <xf numFmtId="0" fontId="39" fillId="0" borderId="1" xfId="0" applyFont="1" applyFill="1" applyBorder="1" applyAlignment="1">
      <alignment horizontal="left" vertical="center"/>
      <protection locked="0"/>
    </xf>
    <xf numFmtId="0" fontId="39" fillId="0" borderId="1" xfId="0" applyFont="1" applyFill="1" applyBorder="1" applyAlignment="1">
      <alignment horizontal="center" vertical="center"/>
      <protection locked="0"/>
    </xf>
    <xf numFmtId="0" fontId="36" fillId="0" borderId="35" xfId="0" applyFont="1" applyBorder="1" applyAlignment="1">
      <alignment horizontal="left" vertical="center"/>
      <protection locked="0"/>
    </xf>
    <xf numFmtId="0" fontId="40" fillId="0" borderId="34" xfId="0" applyFont="1" applyBorder="1" applyAlignment="1">
      <alignment horizontal="left" vertical="center"/>
      <protection locked="0"/>
    </xf>
    <xf numFmtId="0" fontId="36" fillId="0" borderId="36" xfId="0" applyFont="1" applyBorder="1" applyAlignment="1">
      <alignment horizontal="left" vertical="center"/>
      <protection locked="0"/>
    </xf>
    <xf numFmtId="0" fontId="36" fillId="0" borderId="1" xfId="0" applyFont="1" applyBorder="1" applyAlignment="1">
      <alignment horizontal="left" vertical="center"/>
      <protection locked="0"/>
    </xf>
    <xf numFmtId="0" fontId="40"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39" fillId="0" borderId="34" xfId="0" applyFont="1" applyBorder="1" applyAlignment="1">
      <alignment horizontal="left" vertical="center"/>
      <protection locked="0"/>
    </xf>
    <xf numFmtId="0" fontId="36" fillId="0" borderId="1" xfId="0" applyFont="1" applyBorder="1" applyAlignment="1">
      <alignment horizontal="left" vertical="center" wrapText="1"/>
      <protection locked="0"/>
    </xf>
    <xf numFmtId="0" fontId="39" fillId="0" borderId="1" xfId="0" applyFont="1" applyBorder="1" applyAlignment="1">
      <alignment horizontal="center" vertical="center" wrapText="1"/>
      <protection locked="0"/>
    </xf>
    <xf numFmtId="0" fontId="36" fillId="0" borderId="29" xfId="0" applyFont="1" applyBorder="1" applyAlignment="1">
      <alignment horizontal="left" vertical="center" wrapText="1"/>
      <protection locked="0"/>
    </xf>
    <xf numFmtId="0" fontId="36" fillId="0" borderId="30" xfId="0" applyFont="1" applyBorder="1" applyAlignment="1">
      <alignment horizontal="left" vertical="center" wrapText="1"/>
      <protection locked="0"/>
    </xf>
    <xf numFmtId="0" fontId="36" fillId="0" borderId="31" xfId="0" applyFont="1" applyBorder="1" applyAlignment="1">
      <alignment horizontal="left" vertical="center" wrapText="1"/>
      <protection locked="0"/>
    </xf>
    <xf numFmtId="0" fontId="36" fillId="0" borderId="32" xfId="0" applyFont="1" applyBorder="1" applyAlignment="1">
      <alignment horizontal="left" vertical="center" wrapText="1"/>
      <protection locked="0"/>
    </xf>
    <xf numFmtId="0" fontId="36"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39" fillId="0" borderId="33" xfId="0" applyFont="1" applyBorder="1" applyAlignment="1">
      <alignment horizontal="left" vertical="center"/>
      <protection locked="0"/>
    </xf>
    <xf numFmtId="0" fontId="39" fillId="0" borderId="35" xfId="0" applyFont="1" applyBorder="1" applyAlignment="1">
      <alignment horizontal="left" vertical="center" wrapText="1"/>
      <protection locked="0"/>
    </xf>
    <xf numFmtId="0" fontId="39" fillId="0" borderId="34" xfId="0" applyFont="1" applyBorder="1" applyAlignment="1">
      <alignment horizontal="left" vertical="center" wrapText="1"/>
      <protection locked="0"/>
    </xf>
    <xf numFmtId="0" fontId="39" fillId="0" borderId="36" xfId="0" applyFont="1" applyBorder="1" applyAlignment="1">
      <alignment horizontal="left" vertical="center" wrapText="1"/>
      <protection locked="0"/>
    </xf>
    <xf numFmtId="0" fontId="39" fillId="0" borderId="1" xfId="0" applyFont="1" applyBorder="1" applyAlignment="1">
      <alignment horizontal="left" vertical="top"/>
      <protection locked="0"/>
    </xf>
    <xf numFmtId="0" fontId="39" fillId="0" borderId="1" xfId="0" applyFont="1" applyBorder="1" applyAlignment="1">
      <alignment horizontal="center" vertical="top"/>
      <protection locked="0"/>
    </xf>
    <xf numFmtId="0" fontId="39" fillId="0" borderId="35" xfId="0" applyFont="1" applyBorder="1" applyAlignment="1">
      <alignment horizontal="left" vertical="center"/>
      <protection locked="0"/>
    </xf>
    <xf numFmtId="0" fontId="39" fillId="0" borderId="36" xfId="0" applyFont="1" applyBorder="1" applyAlignment="1">
      <alignment horizontal="left" vertical="center"/>
      <protection locked="0"/>
    </xf>
    <xf numFmtId="0" fontId="41" fillId="0" borderId="0" xfId="0" applyFont="1" applyAlignment="1">
      <alignment vertical="center"/>
      <protection locked="0"/>
    </xf>
    <xf numFmtId="0" fontId="38" fillId="0" borderId="1" xfId="0" applyFont="1" applyBorder="1" applyAlignment="1">
      <alignment vertical="center"/>
      <protection locked="0"/>
    </xf>
    <xf numFmtId="0" fontId="41" fillId="0" borderId="34" xfId="0" applyFont="1" applyBorder="1" applyAlignment="1">
      <alignment vertical="center"/>
      <protection locked="0"/>
    </xf>
    <xf numFmtId="0" fontId="38" fillId="0" borderId="34" xfId="0" applyFont="1" applyBorder="1" applyAlignment="1">
      <alignment vertical="center"/>
      <protection locked="0"/>
    </xf>
    <xf numFmtId="0" fontId="0" fillId="0" borderId="1" xfId="0" applyBorder="1" applyAlignment="1">
      <alignment vertical="top"/>
      <protection locked="0"/>
    </xf>
    <xf numFmtId="49" fontId="39"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8" fillId="0" borderId="34" xfId="0" applyFont="1" applyBorder="1" applyAlignment="1">
      <alignment horizontal="left"/>
      <protection locked="0"/>
    </xf>
    <xf numFmtId="0" fontId="41" fillId="0" borderId="34" xfId="0" applyFont="1" applyBorder="1" applyAlignment="1">
      <protection locked="0"/>
    </xf>
    <xf numFmtId="0" fontId="36" fillId="0" borderId="32" xfId="0" applyFont="1" applyBorder="1" applyAlignment="1">
      <alignment vertical="top"/>
      <protection locked="0"/>
    </xf>
    <xf numFmtId="0" fontId="36" fillId="0" borderId="33" xfId="0" applyFont="1" applyBorder="1" applyAlignment="1">
      <alignment vertical="top"/>
      <protection locked="0"/>
    </xf>
    <xf numFmtId="0" fontId="36" fillId="0" borderId="1" xfId="0" applyFont="1" applyBorder="1" applyAlignment="1">
      <alignment horizontal="center" vertical="center"/>
      <protection locked="0"/>
    </xf>
    <xf numFmtId="0" fontId="36" fillId="0" borderId="1" xfId="0" applyFont="1" applyBorder="1" applyAlignment="1">
      <alignment horizontal="left" vertical="top"/>
      <protection locked="0"/>
    </xf>
    <xf numFmtId="0" fontId="36" fillId="0" borderId="35" xfId="0" applyFont="1" applyBorder="1" applyAlignment="1">
      <alignment vertical="top"/>
      <protection locked="0"/>
    </xf>
    <xf numFmtId="0" fontId="36" fillId="0" borderId="34" xfId="0" applyFont="1" applyBorder="1" applyAlignment="1">
      <alignment vertical="top"/>
      <protection locked="0"/>
    </xf>
    <xf numFmtId="0" fontId="36"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8</v>
      </c>
    </row>
    <row r="7" ht="14.4" customHeight="1">
      <c r="B7" s="26"/>
      <c r="C7" s="27"/>
      <c r="D7" s="38"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22</v>
      </c>
      <c r="AL7" s="27"/>
      <c r="AM7" s="27"/>
      <c r="AN7" s="33" t="s">
        <v>21</v>
      </c>
      <c r="AO7" s="27"/>
      <c r="AP7" s="27"/>
      <c r="AQ7" s="29"/>
      <c r="BE7" s="37"/>
      <c r="BS7" s="22" t="s">
        <v>8</v>
      </c>
    </row>
    <row r="8" ht="14.4" customHeight="1">
      <c r="B8" s="26"/>
      <c r="C8" s="27"/>
      <c r="D8" s="38"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25</v>
      </c>
      <c r="AL8" s="27"/>
      <c r="AM8" s="27"/>
      <c r="AN8" s="39" t="s">
        <v>26</v>
      </c>
      <c r="AO8" s="27"/>
      <c r="AP8" s="27"/>
      <c r="AQ8" s="29"/>
      <c r="BE8" s="37"/>
      <c r="BS8" s="22" t="s">
        <v>8</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8</v>
      </c>
    </row>
    <row r="10" ht="14.4" customHeight="1">
      <c r="B10" s="26"/>
      <c r="C10" s="27"/>
      <c r="D10" s="38"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28</v>
      </c>
      <c r="AL10" s="27"/>
      <c r="AM10" s="27"/>
      <c r="AN10" s="33" t="s">
        <v>21</v>
      </c>
      <c r="AO10" s="27"/>
      <c r="AP10" s="27"/>
      <c r="AQ10" s="29"/>
      <c r="BE10" s="37"/>
      <c r="BS10" s="22" t="s">
        <v>8</v>
      </c>
    </row>
    <row r="11" ht="18.48" customHeight="1">
      <c r="B11" s="26"/>
      <c r="C11" s="27"/>
      <c r="D11" s="27"/>
      <c r="E11" s="33" t="s">
        <v>29</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30</v>
      </c>
      <c r="AL11" s="27"/>
      <c r="AM11" s="27"/>
      <c r="AN11" s="33" t="s">
        <v>21</v>
      </c>
      <c r="AO11" s="27"/>
      <c r="AP11" s="27"/>
      <c r="AQ11" s="29"/>
      <c r="BE11" s="37"/>
      <c r="BS11" s="22" t="s">
        <v>8</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8</v>
      </c>
    </row>
    <row r="13" ht="14.4" customHeight="1">
      <c r="B13" s="26"/>
      <c r="C13" s="27"/>
      <c r="D13" s="38" t="s">
        <v>31</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28</v>
      </c>
      <c r="AL13" s="27"/>
      <c r="AM13" s="27"/>
      <c r="AN13" s="40" t="s">
        <v>32</v>
      </c>
      <c r="AO13" s="27"/>
      <c r="AP13" s="27"/>
      <c r="AQ13" s="29"/>
      <c r="BE13" s="37"/>
      <c r="BS13" s="22" t="s">
        <v>8</v>
      </c>
    </row>
    <row r="14">
      <c r="B14" s="26"/>
      <c r="C14" s="27"/>
      <c r="D14" s="27"/>
      <c r="E14" s="40" t="s">
        <v>32</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30</v>
      </c>
      <c r="AL14" s="27"/>
      <c r="AM14" s="27"/>
      <c r="AN14" s="40" t="s">
        <v>32</v>
      </c>
      <c r="AO14" s="27"/>
      <c r="AP14" s="27"/>
      <c r="AQ14" s="29"/>
      <c r="BE14" s="37"/>
      <c r="BS14" s="22" t="s">
        <v>8</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33</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28</v>
      </c>
      <c r="AL16" s="27"/>
      <c r="AM16" s="27"/>
      <c r="AN16" s="33" t="s">
        <v>21</v>
      </c>
      <c r="AO16" s="27"/>
      <c r="AP16" s="27"/>
      <c r="AQ16" s="29"/>
      <c r="BE16" s="37"/>
      <c r="BS16" s="22" t="s">
        <v>6</v>
      </c>
    </row>
    <row r="17" ht="18.48" customHeight="1">
      <c r="B17" s="26"/>
      <c r="C17" s="27"/>
      <c r="D17" s="27"/>
      <c r="E17" s="33" t="s">
        <v>34</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30</v>
      </c>
      <c r="AL17" s="27"/>
      <c r="AM17" s="27"/>
      <c r="AN17" s="33" t="s">
        <v>21</v>
      </c>
      <c r="AO17" s="27"/>
      <c r="AP17" s="27"/>
      <c r="AQ17" s="29"/>
      <c r="BE17" s="37"/>
      <c r="BS17" s="22" t="s">
        <v>35</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36</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57" customHeight="1">
      <c r="B20" s="26"/>
      <c r="C20" s="27"/>
      <c r="D20" s="27"/>
      <c r="E20" s="42" t="s">
        <v>37</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38</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39</v>
      </c>
      <c r="M25" s="50"/>
      <c r="N25" s="50"/>
      <c r="O25" s="50"/>
      <c r="P25" s="45"/>
      <c r="Q25" s="45"/>
      <c r="R25" s="45"/>
      <c r="S25" s="45"/>
      <c r="T25" s="45"/>
      <c r="U25" s="45"/>
      <c r="V25" s="45"/>
      <c r="W25" s="50" t="s">
        <v>40</v>
      </c>
      <c r="X25" s="50"/>
      <c r="Y25" s="50"/>
      <c r="Z25" s="50"/>
      <c r="AA25" s="50"/>
      <c r="AB25" s="50"/>
      <c r="AC25" s="50"/>
      <c r="AD25" s="50"/>
      <c r="AE25" s="50"/>
      <c r="AF25" s="45"/>
      <c r="AG25" s="45"/>
      <c r="AH25" s="45"/>
      <c r="AI25" s="45"/>
      <c r="AJ25" s="45"/>
      <c r="AK25" s="50" t="s">
        <v>41</v>
      </c>
      <c r="AL25" s="50"/>
      <c r="AM25" s="50"/>
      <c r="AN25" s="50"/>
      <c r="AO25" s="50"/>
      <c r="AP25" s="45"/>
      <c r="AQ25" s="49"/>
      <c r="BE25" s="37"/>
    </row>
    <row r="26" s="2" customFormat="1" ht="14.4" customHeight="1">
      <c r="B26" s="51"/>
      <c r="C26" s="52"/>
      <c r="D26" s="53" t="s">
        <v>42</v>
      </c>
      <c r="E26" s="52"/>
      <c r="F26" s="53" t="s">
        <v>43</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44</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45</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46</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47</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48</v>
      </c>
      <c r="E32" s="59"/>
      <c r="F32" s="59"/>
      <c r="G32" s="59"/>
      <c r="H32" s="59"/>
      <c r="I32" s="59"/>
      <c r="J32" s="59"/>
      <c r="K32" s="59"/>
      <c r="L32" s="59"/>
      <c r="M32" s="59"/>
      <c r="N32" s="59"/>
      <c r="O32" s="59"/>
      <c r="P32" s="59"/>
      <c r="Q32" s="59"/>
      <c r="R32" s="59"/>
      <c r="S32" s="59"/>
      <c r="T32" s="60" t="s">
        <v>49</v>
      </c>
      <c r="U32" s="59"/>
      <c r="V32" s="59"/>
      <c r="W32" s="59"/>
      <c r="X32" s="61" t="s">
        <v>50</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51</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2019868</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Oprava místní komunikace - ul. Jarošova, Varnsdorf</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23</v>
      </c>
      <c r="D44" s="72"/>
      <c r="E44" s="72"/>
      <c r="F44" s="72"/>
      <c r="G44" s="72"/>
      <c r="H44" s="72"/>
      <c r="I44" s="72"/>
      <c r="J44" s="72"/>
      <c r="K44" s="72"/>
      <c r="L44" s="82" t="str">
        <f>IF(K8="","",K8)</f>
        <v>k.ú. Varnsdorf</v>
      </c>
      <c r="M44" s="72"/>
      <c r="N44" s="72"/>
      <c r="O44" s="72"/>
      <c r="P44" s="72"/>
      <c r="Q44" s="72"/>
      <c r="R44" s="72"/>
      <c r="S44" s="72"/>
      <c r="T44" s="72"/>
      <c r="U44" s="72"/>
      <c r="V44" s="72"/>
      <c r="W44" s="72"/>
      <c r="X44" s="72"/>
      <c r="Y44" s="72"/>
      <c r="Z44" s="72"/>
      <c r="AA44" s="72"/>
      <c r="AB44" s="72"/>
      <c r="AC44" s="72"/>
      <c r="AD44" s="72"/>
      <c r="AE44" s="72"/>
      <c r="AF44" s="72"/>
      <c r="AG44" s="72"/>
      <c r="AH44" s="72"/>
      <c r="AI44" s="74" t="s">
        <v>25</v>
      </c>
      <c r="AJ44" s="72"/>
      <c r="AK44" s="72"/>
      <c r="AL44" s="72"/>
      <c r="AM44" s="83" t="str">
        <f>IF(AN8= "","",AN8)</f>
        <v>12. 8. 2019</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27</v>
      </c>
      <c r="D46" s="72"/>
      <c r="E46" s="72"/>
      <c r="F46" s="72"/>
      <c r="G46" s="72"/>
      <c r="H46" s="72"/>
      <c r="I46" s="72"/>
      <c r="J46" s="72"/>
      <c r="K46" s="72"/>
      <c r="L46" s="75" t="str">
        <f>IF(E11= "","",E11)</f>
        <v>Město Varnsdorf</v>
      </c>
      <c r="M46" s="72"/>
      <c r="N46" s="72"/>
      <c r="O46" s="72"/>
      <c r="P46" s="72"/>
      <c r="Q46" s="72"/>
      <c r="R46" s="72"/>
      <c r="S46" s="72"/>
      <c r="T46" s="72"/>
      <c r="U46" s="72"/>
      <c r="V46" s="72"/>
      <c r="W46" s="72"/>
      <c r="X46" s="72"/>
      <c r="Y46" s="72"/>
      <c r="Z46" s="72"/>
      <c r="AA46" s="72"/>
      <c r="AB46" s="72"/>
      <c r="AC46" s="72"/>
      <c r="AD46" s="72"/>
      <c r="AE46" s="72"/>
      <c r="AF46" s="72"/>
      <c r="AG46" s="72"/>
      <c r="AH46" s="72"/>
      <c r="AI46" s="74" t="s">
        <v>33</v>
      </c>
      <c r="AJ46" s="72"/>
      <c r="AK46" s="72"/>
      <c r="AL46" s="72"/>
      <c r="AM46" s="75" t="str">
        <f>IF(E17="","",E17)</f>
        <v>ProProjekt s.r.o.</v>
      </c>
      <c r="AN46" s="75"/>
      <c r="AO46" s="75"/>
      <c r="AP46" s="75"/>
      <c r="AQ46" s="72"/>
      <c r="AR46" s="70"/>
      <c r="AS46" s="84" t="s">
        <v>52</v>
      </c>
      <c r="AT46" s="85"/>
      <c r="AU46" s="86"/>
      <c r="AV46" s="86"/>
      <c r="AW46" s="86"/>
      <c r="AX46" s="86"/>
      <c r="AY46" s="86"/>
      <c r="AZ46" s="86"/>
      <c r="BA46" s="86"/>
      <c r="BB46" s="86"/>
      <c r="BC46" s="86"/>
      <c r="BD46" s="87"/>
    </row>
    <row r="47" s="1" customFormat="1">
      <c r="B47" s="44"/>
      <c r="C47" s="74" t="s">
        <v>31</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53</v>
      </c>
      <c r="D49" s="95"/>
      <c r="E49" s="95"/>
      <c r="F49" s="95"/>
      <c r="G49" s="95"/>
      <c r="H49" s="96"/>
      <c r="I49" s="97" t="s">
        <v>54</v>
      </c>
      <c r="J49" s="95"/>
      <c r="K49" s="95"/>
      <c r="L49" s="95"/>
      <c r="M49" s="95"/>
      <c r="N49" s="95"/>
      <c r="O49" s="95"/>
      <c r="P49" s="95"/>
      <c r="Q49" s="95"/>
      <c r="R49" s="95"/>
      <c r="S49" s="95"/>
      <c r="T49" s="95"/>
      <c r="U49" s="95"/>
      <c r="V49" s="95"/>
      <c r="W49" s="95"/>
      <c r="X49" s="95"/>
      <c r="Y49" s="95"/>
      <c r="Z49" s="95"/>
      <c r="AA49" s="95"/>
      <c r="AB49" s="95"/>
      <c r="AC49" s="95"/>
      <c r="AD49" s="95"/>
      <c r="AE49" s="95"/>
      <c r="AF49" s="95"/>
      <c r="AG49" s="98" t="s">
        <v>55</v>
      </c>
      <c r="AH49" s="95"/>
      <c r="AI49" s="95"/>
      <c r="AJ49" s="95"/>
      <c r="AK49" s="95"/>
      <c r="AL49" s="95"/>
      <c r="AM49" s="95"/>
      <c r="AN49" s="97" t="s">
        <v>56</v>
      </c>
      <c r="AO49" s="95"/>
      <c r="AP49" s="95"/>
      <c r="AQ49" s="99" t="s">
        <v>57</v>
      </c>
      <c r="AR49" s="70"/>
      <c r="AS49" s="100" t="s">
        <v>58</v>
      </c>
      <c r="AT49" s="101" t="s">
        <v>59</v>
      </c>
      <c r="AU49" s="101" t="s">
        <v>60</v>
      </c>
      <c r="AV49" s="101" t="s">
        <v>61</v>
      </c>
      <c r="AW49" s="101" t="s">
        <v>62</v>
      </c>
      <c r="AX49" s="101" t="s">
        <v>63</v>
      </c>
      <c r="AY49" s="101" t="s">
        <v>64</v>
      </c>
      <c r="AZ49" s="101" t="s">
        <v>65</v>
      </c>
      <c r="BA49" s="101" t="s">
        <v>66</v>
      </c>
      <c r="BB49" s="101" t="s">
        <v>67</v>
      </c>
      <c r="BC49" s="101" t="s">
        <v>68</v>
      </c>
      <c r="BD49" s="102" t="s">
        <v>69</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70</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ROUND(AG52,2)</f>
        <v>0</v>
      </c>
      <c r="AH51" s="108"/>
      <c r="AI51" s="108"/>
      <c r="AJ51" s="108"/>
      <c r="AK51" s="108"/>
      <c r="AL51" s="108"/>
      <c r="AM51" s="108"/>
      <c r="AN51" s="109">
        <f>SUM(AG51,AT51)</f>
        <v>0</v>
      </c>
      <c r="AO51" s="109"/>
      <c r="AP51" s="109"/>
      <c r="AQ51" s="110" t="s">
        <v>21</v>
      </c>
      <c r="AR51" s="81"/>
      <c r="AS51" s="111">
        <f>ROUND(AS52,2)</f>
        <v>0</v>
      </c>
      <c r="AT51" s="112">
        <f>ROUND(SUM(AV51:AW51),2)</f>
        <v>0</v>
      </c>
      <c r="AU51" s="113">
        <f>ROUND(AU52,5)</f>
        <v>0</v>
      </c>
      <c r="AV51" s="112">
        <f>ROUND(AZ51*L26,2)</f>
        <v>0</v>
      </c>
      <c r="AW51" s="112">
        <f>ROUND(BA51*L27,2)</f>
        <v>0</v>
      </c>
      <c r="AX51" s="112">
        <f>ROUND(BB51*L26,2)</f>
        <v>0</v>
      </c>
      <c r="AY51" s="112">
        <f>ROUND(BC51*L27,2)</f>
        <v>0</v>
      </c>
      <c r="AZ51" s="112">
        <f>ROUND(AZ52,2)</f>
        <v>0</v>
      </c>
      <c r="BA51" s="112">
        <f>ROUND(BA52,2)</f>
        <v>0</v>
      </c>
      <c r="BB51" s="112">
        <f>ROUND(BB52,2)</f>
        <v>0</v>
      </c>
      <c r="BC51" s="112">
        <f>ROUND(BC52,2)</f>
        <v>0</v>
      </c>
      <c r="BD51" s="114">
        <f>ROUND(BD52,2)</f>
        <v>0</v>
      </c>
      <c r="BS51" s="115" t="s">
        <v>71</v>
      </c>
      <c r="BT51" s="115" t="s">
        <v>72</v>
      </c>
      <c r="BV51" s="115" t="s">
        <v>73</v>
      </c>
      <c r="BW51" s="115" t="s">
        <v>7</v>
      </c>
      <c r="BX51" s="115" t="s">
        <v>74</v>
      </c>
      <c r="CL51" s="115" t="s">
        <v>21</v>
      </c>
    </row>
    <row r="52" s="5" customFormat="1" ht="31.5" customHeight="1">
      <c r="A52" s="116" t="s">
        <v>75</v>
      </c>
      <c r="B52" s="117"/>
      <c r="C52" s="118"/>
      <c r="D52" s="119" t="s">
        <v>16</v>
      </c>
      <c r="E52" s="119"/>
      <c r="F52" s="119"/>
      <c r="G52" s="119"/>
      <c r="H52" s="119"/>
      <c r="I52" s="120"/>
      <c r="J52" s="119" t="s">
        <v>19</v>
      </c>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21">
        <f>'2019868 - Oprava místní k...'!J25</f>
        <v>0</v>
      </c>
      <c r="AH52" s="120"/>
      <c r="AI52" s="120"/>
      <c r="AJ52" s="120"/>
      <c r="AK52" s="120"/>
      <c r="AL52" s="120"/>
      <c r="AM52" s="120"/>
      <c r="AN52" s="121">
        <f>SUM(AG52,AT52)</f>
        <v>0</v>
      </c>
      <c r="AO52" s="120"/>
      <c r="AP52" s="120"/>
      <c r="AQ52" s="122" t="s">
        <v>76</v>
      </c>
      <c r="AR52" s="123"/>
      <c r="AS52" s="124">
        <v>0</v>
      </c>
      <c r="AT52" s="125">
        <f>ROUND(SUM(AV52:AW52),2)</f>
        <v>0</v>
      </c>
      <c r="AU52" s="126">
        <f>'2019868 - Oprava místní k...'!P90</f>
        <v>0</v>
      </c>
      <c r="AV52" s="125">
        <f>'2019868 - Oprava místní k...'!J28</f>
        <v>0</v>
      </c>
      <c r="AW52" s="125">
        <f>'2019868 - Oprava místní k...'!J29</f>
        <v>0</v>
      </c>
      <c r="AX52" s="125">
        <f>'2019868 - Oprava místní k...'!J30</f>
        <v>0</v>
      </c>
      <c r="AY52" s="125">
        <f>'2019868 - Oprava místní k...'!J31</f>
        <v>0</v>
      </c>
      <c r="AZ52" s="125">
        <f>'2019868 - Oprava místní k...'!F28</f>
        <v>0</v>
      </c>
      <c r="BA52" s="125">
        <f>'2019868 - Oprava místní k...'!F29</f>
        <v>0</v>
      </c>
      <c r="BB52" s="125">
        <f>'2019868 - Oprava místní k...'!F30</f>
        <v>0</v>
      </c>
      <c r="BC52" s="125">
        <f>'2019868 - Oprava místní k...'!F31</f>
        <v>0</v>
      </c>
      <c r="BD52" s="127">
        <f>'2019868 - Oprava místní k...'!F32</f>
        <v>0</v>
      </c>
      <c r="BT52" s="128" t="s">
        <v>77</v>
      </c>
      <c r="BU52" s="128" t="s">
        <v>78</v>
      </c>
      <c r="BV52" s="128" t="s">
        <v>73</v>
      </c>
      <c r="BW52" s="128" t="s">
        <v>7</v>
      </c>
      <c r="BX52" s="128" t="s">
        <v>74</v>
      </c>
      <c r="CL52" s="128" t="s">
        <v>21</v>
      </c>
    </row>
    <row r="53" s="1" customFormat="1" ht="30" customHeight="1">
      <c r="B53" s="44"/>
      <c r="C53" s="72"/>
      <c r="D53" s="72"/>
      <c r="E53" s="72"/>
      <c r="F53" s="72"/>
      <c r="G53" s="72"/>
      <c r="H53" s="72"/>
      <c r="I53" s="72"/>
      <c r="J53" s="72"/>
      <c r="K53" s="72"/>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0"/>
    </row>
    <row r="54" s="1" customFormat="1" ht="6.96" customHeight="1">
      <c r="B54" s="65"/>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70"/>
    </row>
  </sheetData>
  <sheetProtection sheet="1" formatColumns="0" formatRows="0" objects="1" scenarios="1" spinCount="100000" saltValue="ZDAYGo9SKbAqIpIfOiWpHsSTTLAqQdZA4Kjm6cXBJAKWeurUgBMDHso8s6BA6u1U4Ebvh5QTYcnguQ1yj9XxcA==" hashValue="uvPZBoplwvaFogQSnWxSYGHelY/Y3UIkToa3dzTv8jD5JITXJ3nqwnGT/jIWWOE8K6wixKHecutbwk1ZrRMd0A==" algorithmName="SHA-512" password="CC35"/>
  <mergeCells count="41">
    <mergeCell ref="BE5:BE32"/>
    <mergeCell ref="W30:AE30"/>
    <mergeCell ref="X32:AB32"/>
    <mergeCell ref="AK32:AO32"/>
    <mergeCell ref="AR2:BE2"/>
    <mergeCell ref="K5:AO5"/>
    <mergeCell ref="W28:AE28"/>
    <mergeCell ref="AK28:AO28"/>
    <mergeCell ref="AN52:AP52"/>
    <mergeCell ref="W29:AE29"/>
    <mergeCell ref="AK29:AO29"/>
    <mergeCell ref="L42:AO42"/>
    <mergeCell ref="AM44:AN44"/>
    <mergeCell ref="AM46:AP46"/>
    <mergeCell ref="AS46:AT48"/>
    <mergeCell ref="C49:G49"/>
    <mergeCell ref="I49:AF49"/>
    <mergeCell ref="AG49:AM49"/>
    <mergeCell ref="AN49:AP49"/>
    <mergeCell ref="AG52:AM52"/>
    <mergeCell ref="D52:H52"/>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s>
  <hyperlinks>
    <hyperlink ref="K1:S1" location="C2" display="1) Rekapitulace stavby"/>
    <hyperlink ref="W1:AI1" location="C51" display="2) Rekapitulace objektů stavby a soupisů prací"/>
    <hyperlink ref="A52" location="'2019868 - Oprava místní k...'!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9"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0"/>
      <c r="C1" s="130"/>
      <c r="D1" s="131" t="s">
        <v>1</v>
      </c>
      <c r="E1" s="130"/>
      <c r="F1" s="132" t="s">
        <v>79</v>
      </c>
      <c r="G1" s="132" t="s">
        <v>80</v>
      </c>
      <c r="H1" s="132"/>
      <c r="I1" s="133"/>
      <c r="J1" s="132" t="s">
        <v>81</v>
      </c>
      <c r="K1" s="131" t="s">
        <v>82</v>
      </c>
      <c r="L1" s="132" t="s">
        <v>83</v>
      </c>
      <c r="M1" s="132"/>
      <c r="N1" s="132"/>
      <c r="O1" s="132"/>
      <c r="P1" s="132"/>
      <c r="Q1" s="132"/>
      <c r="R1" s="132"/>
      <c r="S1" s="132"/>
      <c r="T1" s="13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7</v>
      </c>
    </row>
    <row r="3" ht="6.96" customHeight="1">
      <c r="B3" s="23"/>
      <c r="C3" s="24"/>
      <c r="D3" s="24"/>
      <c r="E3" s="24"/>
      <c r="F3" s="24"/>
      <c r="G3" s="24"/>
      <c r="H3" s="24"/>
      <c r="I3" s="134"/>
      <c r="J3" s="24"/>
      <c r="K3" s="25"/>
      <c r="AT3" s="22" t="s">
        <v>84</v>
      </c>
    </row>
    <row r="4" ht="36.96" customHeight="1">
      <c r="B4" s="26"/>
      <c r="C4" s="27"/>
      <c r="D4" s="28" t="s">
        <v>85</v>
      </c>
      <c r="E4" s="27"/>
      <c r="F4" s="27"/>
      <c r="G4" s="27"/>
      <c r="H4" s="27"/>
      <c r="I4" s="135"/>
      <c r="J4" s="27"/>
      <c r="K4" s="29"/>
      <c r="M4" s="30" t="s">
        <v>12</v>
      </c>
      <c r="AT4" s="22" t="s">
        <v>6</v>
      </c>
    </row>
    <row r="5" ht="6.96" customHeight="1">
      <c r="B5" s="26"/>
      <c r="C5" s="27"/>
      <c r="D5" s="27"/>
      <c r="E5" s="27"/>
      <c r="F5" s="27"/>
      <c r="G5" s="27"/>
      <c r="H5" s="27"/>
      <c r="I5" s="135"/>
      <c r="J5" s="27"/>
      <c r="K5" s="29"/>
    </row>
    <row r="6" s="1" customFormat="1">
      <c r="B6" s="44"/>
      <c r="C6" s="45"/>
      <c r="D6" s="38" t="s">
        <v>18</v>
      </c>
      <c r="E6" s="45"/>
      <c r="F6" s="45"/>
      <c r="G6" s="45"/>
      <c r="H6" s="45"/>
      <c r="I6" s="136"/>
      <c r="J6" s="45"/>
      <c r="K6" s="49"/>
    </row>
    <row r="7" s="1" customFormat="1" ht="36.96" customHeight="1">
      <c r="B7" s="44"/>
      <c r="C7" s="45"/>
      <c r="D7" s="45"/>
      <c r="E7" s="137" t="s">
        <v>19</v>
      </c>
      <c r="F7" s="45"/>
      <c r="G7" s="45"/>
      <c r="H7" s="45"/>
      <c r="I7" s="136"/>
      <c r="J7" s="45"/>
      <c r="K7" s="49"/>
    </row>
    <row r="8" s="1" customFormat="1">
      <c r="B8" s="44"/>
      <c r="C8" s="45"/>
      <c r="D8" s="45"/>
      <c r="E8" s="45"/>
      <c r="F8" s="45"/>
      <c r="G8" s="45"/>
      <c r="H8" s="45"/>
      <c r="I8" s="136"/>
      <c r="J8" s="45"/>
      <c r="K8" s="49"/>
    </row>
    <row r="9" s="1" customFormat="1" ht="14.4" customHeight="1">
      <c r="B9" s="44"/>
      <c r="C9" s="45"/>
      <c r="D9" s="38" t="s">
        <v>20</v>
      </c>
      <c r="E9" s="45"/>
      <c r="F9" s="33" t="s">
        <v>21</v>
      </c>
      <c r="G9" s="45"/>
      <c r="H9" s="45"/>
      <c r="I9" s="138" t="s">
        <v>22</v>
      </c>
      <c r="J9" s="33" t="s">
        <v>21</v>
      </c>
      <c r="K9" s="49"/>
    </row>
    <row r="10" s="1" customFormat="1" ht="14.4" customHeight="1">
      <c r="B10" s="44"/>
      <c r="C10" s="45"/>
      <c r="D10" s="38" t="s">
        <v>23</v>
      </c>
      <c r="E10" s="45"/>
      <c r="F10" s="33" t="s">
        <v>24</v>
      </c>
      <c r="G10" s="45"/>
      <c r="H10" s="45"/>
      <c r="I10" s="138" t="s">
        <v>25</v>
      </c>
      <c r="J10" s="139" t="str">
        <f>'Rekapitulace zakázky'!AN8</f>
        <v>12. 8. 2019</v>
      </c>
      <c r="K10" s="49"/>
    </row>
    <row r="11" s="1" customFormat="1" ht="10.8" customHeight="1">
      <c r="B11" s="44"/>
      <c r="C11" s="45"/>
      <c r="D11" s="45"/>
      <c r="E11" s="45"/>
      <c r="F11" s="45"/>
      <c r="G11" s="45"/>
      <c r="H11" s="45"/>
      <c r="I11" s="136"/>
      <c r="J11" s="45"/>
      <c r="K11" s="49"/>
    </row>
    <row r="12" s="1" customFormat="1" ht="14.4" customHeight="1">
      <c r="B12" s="44"/>
      <c r="C12" s="45"/>
      <c r="D12" s="38" t="s">
        <v>27</v>
      </c>
      <c r="E12" s="45"/>
      <c r="F12" s="45"/>
      <c r="G12" s="45"/>
      <c r="H12" s="45"/>
      <c r="I12" s="138" t="s">
        <v>28</v>
      </c>
      <c r="J12" s="33" t="s">
        <v>21</v>
      </c>
      <c r="K12" s="49"/>
    </row>
    <row r="13" s="1" customFormat="1" ht="18" customHeight="1">
      <c r="B13" s="44"/>
      <c r="C13" s="45"/>
      <c r="D13" s="45"/>
      <c r="E13" s="33" t="s">
        <v>29</v>
      </c>
      <c r="F13" s="45"/>
      <c r="G13" s="45"/>
      <c r="H13" s="45"/>
      <c r="I13" s="138" t="s">
        <v>30</v>
      </c>
      <c r="J13" s="33" t="s">
        <v>21</v>
      </c>
      <c r="K13" s="49"/>
    </row>
    <row r="14" s="1" customFormat="1" ht="6.96" customHeight="1">
      <c r="B14" s="44"/>
      <c r="C14" s="45"/>
      <c r="D14" s="45"/>
      <c r="E14" s="45"/>
      <c r="F14" s="45"/>
      <c r="G14" s="45"/>
      <c r="H14" s="45"/>
      <c r="I14" s="136"/>
      <c r="J14" s="45"/>
      <c r="K14" s="49"/>
    </row>
    <row r="15" s="1" customFormat="1" ht="14.4" customHeight="1">
      <c r="B15" s="44"/>
      <c r="C15" s="45"/>
      <c r="D15" s="38" t="s">
        <v>31</v>
      </c>
      <c r="E15" s="45"/>
      <c r="F15" s="45"/>
      <c r="G15" s="45"/>
      <c r="H15" s="45"/>
      <c r="I15" s="138" t="s">
        <v>28</v>
      </c>
      <c r="J15" s="33" t="str">
        <f>IF('Rekapitulace zakázky'!AN13="Vyplň údaj","",IF('Rekapitulace zakázky'!AN13="","",'Rekapitulace zakázky'!AN13))</f>
        <v/>
      </c>
      <c r="K15" s="49"/>
    </row>
    <row r="16" s="1" customFormat="1" ht="18" customHeight="1">
      <c r="B16" s="44"/>
      <c r="C16" s="45"/>
      <c r="D16" s="45"/>
      <c r="E16" s="33" t="str">
        <f>IF('Rekapitulace zakázky'!E14="Vyplň údaj","",IF('Rekapitulace zakázky'!E14="","",'Rekapitulace zakázky'!E14))</f>
        <v/>
      </c>
      <c r="F16" s="45"/>
      <c r="G16" s="45"/>
      <c r="H16" s="45"/>
      <c r="I16" s="138" t="s">
        <v>30</v>
      </c>
      <c r="J16" s="33" t="str">
        <f>IF('Rekapitulace zakázky'!AN14="Vyplň údaj","",IF('Rekapitulace zakázky'!AN14="","",'Rekapitulace zakázky'!AN14))</f>
        <v/>
      </c>
      <c r="K16" s="49"/>
    </row>
    <row r="17" s="1" customFormat="1" ht="6.96" customHeight="1">
      <c r="B17" s="44"/>
      <c r="C17" s="45"/>
      <c r="D17" s="45"/>
      <c r="E17" s="45"/>
      <c r="F17" s="45"/>
      <c r="G17" s="45"/>
      <c r="H17" s="45"/>
      <c r="I17" s="136"/>
      <c r="J17" s="45"/>
      <c r="K17" s="49"/>
    </row>
    <row r="18" s="1" customFormat="1" ht="14.4" customHeight="1">
      <c r="B18" s="44"/>
      <c r="C18" s="45"/>
      <c r="D18" s="38" t="s">
        <v>33</v>
      </c>
      <c r="E18" s="45"/>
      <c r="F18" s="45"/>
      <c r="G18" s="45"/>
      <c r="H18" s="45"/>
      <c r="I18" s="138" t="s">
        <v>28</v>
      </c>
      <c r="J18" s="33" t="s">
        <v>21</v>
      </c>
      <c r="K18" s="49"/>
    </row>
    <row r="19" s="1" customFormat="1" ht="18" customHeight="1">
      <c r="B19" s="44"/>
      <c r="C19" s="45"/>
      <c r="D19" s="45"/>
      <c r="E19" s="33" t="s">
        <v>34</v>
      </c>
      <c r="F19" s="45"/>
      <c r="G19" s="45"/>
      <c r="H19" s="45"/>
      <c r="I19" s="138" t="s">
        <v>30</v>
      </c>
      <c r="J19" s="33" t="s">
        <v>21</v>
      </c>
      <c r="K19" s="49"/>
    </row>
    <row r="20" s="1" customFormat="1" ht="6.96" customHeight="1">
      <c r="B20" s="44"/>
      <c r="C20" s="45"/>
      <c r="D20" s="45"/>
      <c r="E20" s="45"/>
      <c r="F20" s="45"/>
      <c r="G20" s="45"/>
      <c r="H20" s="45"/>
      <c r="I20" s="136"/>
      <c r="J20" s="45"/>
      <c r="K20" s="49"/>
    </row>
    <row r="21" s="1" customFormat="1" ht="14.4" customHeight="1">
      <c r="B21" s="44"/>
      <c r="C21" s="45"/>
      <c r="D21" s="38" t="s">
        <v>36</v>
      </c>
      <c r="E21" s="45"/>
      <c r="F21" s="45"/>
      <c r="G21" s="45"/>
      <c r="H21" s="45"/>
      <c r="I21" s="136"/>
      <c r="J21" s="45"/>
      <c r="K21" s="49"/>
    </row>
    <row r="22" s="6" customFormat="1" ht="71.25" customHeight="1">
      <c r="B22" s="140"/>
      <c r="C22" s="141"/>
      <c r="D22" s="141"/>
      <c r="E22" s="42" t="s">
        <v>37</v>
      </c>
      <c r="F22" s="42"/>
      <c r="G22" s="42"/>
      <c r="H22" s="42"/>
      <c r="I22" s="142"/>
      <c r="J22" s="141"/>
      <c r="K22" s="143"/>
    </row>
    <row r="23" s="1" customFormat="1" ht="6.96" customHeight="1">
      <c r="B23" s="44"/>
      <c r="C23" s="45"/>
      <c r="D23" s="45"/>
      <c r="E23" s="45"/>
      <c r="F23" s="45"/>
      <c r="G23" s="45"/>
      <c r="H23" s="45"/>
      <c r="I23" s="136"/>
      <c r="J23" s="45"/>
      <c r="K23" s="49"/>
    </row>
    <row r="24" s="1" customFormat="1" ht="6.96" customHeight="1">
      <c r="B24" s="44"/>
      <c r="C24" s="45"/>
      <c r="D24" s="104"/>
      <c r="E24" s="104"/>
      <c r="F24" s="104"/>
      <c r="G24" s="104"/>
      <c r="H24" s="104"/>
      <c r="I24" s="144"/>
      <c r="J24" s="104"/>
      <c r="K24" s="145"/>
    </row>
    <row r="25" s="1" customFormat="1" ht="25.44" customHeight="1">
      <c r="B25" s="44"/>
      <c r="C25" s="45"/>
      <c r="D25" s="146" t="s">
        <v>38</v>
      </c>
      <c r="E25" s="45"/>
      <c r="F25" s="45"/>
      <c r="G25" s="45"/>
      <c r="H25" s="45"/>
      <c r="I25" s="136"/>
      <c r="J25" s="147">
        <f>ROUND(J90,2)</f>
        <v>0</v>
      </c>
      <c r="K25" s="49"/>
    </row>
    <row r="26" s="1" customFormat="1" ht="6.96" customHeight="1">
      <c r="B26" s="44"/>
      <c r="C26" s="45"/>
      <c r="D26" s="104"/>
      <c r="E26" s="104"/>
      <c r="F26" s="104"/>
      <c r="G26" s="104"/>
      <c r="H26" s="104"/>
      <c r="I26" s="144"/>
      <c r="J26" s="104"/>
      <c r="K26" s="145"/>
    </row>
    <row r="27" s="1" customFormat="1" ht="14.4" customHeight="1">
      <c r="B27" s="44"/>
      <c r="C27" s="45"/>
      <c r="D27" s="45"/>
      <c r="E27" s="45"/>
      <c r="F27" s="50" t="s">
        <v>40</v>
      </c>
      <c r="G27" s="45"/>
      <c r="H27" s="45"/>
      <c r="I27" s="148" t="s">
        <v>39</v>
      </c>
      <c r="J27" s="50" t="s">
        <v>41</v>
      </c>
      <c r="K27" s="49"/>
    </row>
    <row r="28" s="1" customFormat="1" ht="14.4" customHeight="1">
      <c r="B28" s="44"/>
      <c r="C28" s="45"/>
      <c r="D28" s="53" t="s">
        <v>42</v>
      </c>
      <c r="E28" s="53" t="s">
        <v>43</v>
      </c>
      <c r="F28" s="149">
        <f>ROUND(SUM(BE90:BE391), 2)</f>
        <v>0</v>
      </c>
      <c r="G28" s="45"/>
      <c r="H28" s="45"/>
      <c r="I28" s="150">
        <v>0.20999999999999999</v>
      </c>
      <c r="J28" s="149">
        <f>ROUND(ROUND((SUM(BE90:BE391)), 2)*I28, 2)</f>
        <v>0</v>
      </c>
      <c r="K28" s="49"/>
    </row>
    <row r="29" s="1" customFormat="1" ht="14.4" customHeight="1">
      <c r="B29" s="44"/>
      <c r="C29" s="45"/>
      <c r="D29" s="45"/>
      <c r="E29" s="53" t="s">
        <v>44</v>
      </c>
      <c r="F29" s="149">
        <f>ROUND(SUM(BF90:BF391), 2)</f>
        <v>0</v>
      </c>
      <c r="G29" s="45"/>
      <c r="H29" s="45"/>
      <c r="I29" s="150">
        <v>0.14999999999999999</v>
      </c>
      <c r="J29" s="149">
        <f>ROUND(ROUND((SUM(BF90:BF391)), 2)*I29, 2)</f>
        <v>0</v>
      </c>
      <c r="K29" s="49"/>
    </row>
    <row r="30" hidden="1" s="1" customFormat="1" ht="14.4" customHeight="1">
      <c r="B30" s="44"/>
      <c r="C30" s="45"/>
      <c r="D30" s="45"/>
      <c r="E30" s="53" t="s">
        <v>45</v>
      </c>
      <c r="F30" s="149">
        <f>ROUND(SUM(BG90:BG391), 2)</f>
        <v>0</v>
      </c>
      <c r="G30" s="45"/>
      <c r="H30" s="45"/>
      <c r="I30" s="150">
        <v>0.20999999999999999</v>
      </c>
      <c r="J30" s="149">
        <v>0</v>
      </c>
      <c r="K30" s="49"/>
    </row>
    <row r="31" hidden="1" s="1" customFormat="1" ht="14.4" customHeight="1">
      <c r="B31" s="44"/>
      <c r="C31" s="45"/>
      <c r="D31" s="45"/>
      <c r="E31" s="53" t="s">
        <v>46</v>
      </c>
      <c r="F31" s="149">
        <f>ROUND(SUM(BH90:BH391), 2)</f>
        <v>0</v>
      </c>
      <c r="G31" s="45"/>
      <c r="H31" s="45"/>
      <c r="I31" s="150">
        <v>0.14999999999999999</v>
      </c>
      <c r="J31" s="149">
        <v>0</v>
      </c>
      <c r="K31" s="49"/>
    </row>
    <row r="32" hidden="1" s="1" customFormat="1" ht="14.4" customHeight="1">
      <c r="B32" s="44"/>
      <c r="C32" s="45"/>
      <c r="D32" s="45"/>
      <c r="E32" s="53" t="s">
        <v>47</v>
      </c>
      <c r="F32" s="149">
        <f>ROUND(SUM(BI90:BI391), 2)</f>
        <v>0</v>
      </c>
      <c r="G32" s="45"/>
      <c r="H32" s="45"/>
      <c r="I32" s="150">
        <v>0</v>
      </c>
      <c r="J32" s="149">
        <v>0</v>
      </c>
      <c r="K32" s="49"/>
    </row>
    <row r="33" s="1" customFormat="1" ht="6.96" customHeight="1">
      <c r="B33" s="44"/>
      <c r="C33" s="45"/>
      <c r="D33" s="45"/>
      <c r="E33" s="45"/>
      <c r="F33" s="45"/>
      <c r="G33" s="45"/>
      <c r="H33" s="45"/>
      <c r="I33" s="136"/>
      <c r="J33" s="45"/>
      <c r="K33" s="49"/>
    </row>
    <row r="34" s="1" customFormat="1" ht="25.44" customHeight="1">
      <c r="B34" s="44"/>
      <c r="C34" s="151"/>
      <c r="D34" s="152" t="s">
        <v>48</v>
      </c>
      <c r="E34" s="96"/>
      <c r="F34" s="96"/>
      <c r="G34" s="153" t="s">
        <v>49</v>
      </c>
      <c r="H34" s="154" t="s">
        <v>50</v>
      </c>
      <c r="I34" s="155"/>
      <c r="J34" s="156">
        <f>SUM(J25:J32)</f>
        <v>0</v>
      </c>
      <c r="K34" s="157"/>
    </row>
    <row r="35" s="1" customFormat="1" ht="14.4" customHeight="1">
      <c r="B35" s="65"/>
      <c r="C35" s="66"/>
      <c r="D35" s="66"/>
      <c r="E35" s="66"/>
      <c r="F35" s="66"/>
      <c r="G35" s="66"/>
      <c r="H35" s="66"/>
      <c r="I35" s="158"/>
      <c r="J35" s="66"/>
      <c r="K35" s="67"/>
    </row>
    <row r="39" s="1" customFormat="1" ht="6.96" customHeight="1">
      <c r="B39" s="159"/>
      <c r="C39" s="160"/>
      <c r="D39" s="160"/>
      <c r="E39" s="160"/>
      <c r="F39" s="160"/>
      <c r="G39" s="160"/>
      <c r="H39" s="160"/>
      <c r="I39" s="161"/>
      <c r="J39" s="160"/>
      <c r="K39" s="162"/>
    </row>
    <row r="40" s="1" customFormat="1" ht="36.96" customHeight="1">
      <c r="B40" s="44"/>
      <c r="C40" s="28" t="s">
        <v>86</v>
      </c>
      <c r="D40" s="45"/>
      <c r="E40" s="45"/>
      <c r="F40" s="45"/>
      <c r="G40" s="45"/>
      <c r="H40" s="45"/>
      <c r="I40" s="136"/>
      <c r="J40" s="45"/>
      <c r="K40" s="49"/>
    </row>
    <row r="41" s="1" customFormat="1" ht="6.96" customHeight="1">
      <c r="B41" s="44"/>
      <c r="C41" s="45"/>
      <c r="D41" s="45"/>
      <c r="E41" s="45"/>
      <c r="F41" s="45"/>
      <c r="G41" s="45"/>
      <c r="H41" s="45"/>
      <c r="I41" s="136"/>
      <c r="J41" s="45"/>
      <c r="K41" s="49"/>
    </row>
    <row r="42" s="1" customFormat="1" ht="14.4" customHeight="1">
      <c r="B42" s="44"/>
      <c r="C42" s="38" t="s">
        <v>18</v>
      </c>
      <c r="D42" s="45"/>
      <c r="E42" s="45"/>
      <c r="F42" s="45"/>
      <c r="G42" s="45"/>
      <c r="H42" s="45"/>
      <c r="I42" s="136"/>
      <c r="J42" s="45"/>
      <c r="K42" s="49"/>
    </row>
    <row r="43" s="1" customFormat="1" ht="17.25" customHeight="1">
      <c r="B43" s="44"/>
      <c r="C43" s="45"/>
      <c r="D43" s="45"/>
      <c r="E43" s="137" t="str">
        <f>E7</f>
        <v>Oprava místní komunikace - ul. Jarošova, Varnsdorf</v>
      </c>
      <c r="F43" s="45"/>
      <c r="G43" s="45"/>
      <c r="H43" s="45"/>
      <c r="I43" s="136"/>
      <c r="J43" s="45"/>
      <c r="K43" s="49"/>
    </row>
    <row r="44" s="1" customFormat="1" ht="6.96" customHeight="1">
      <c r="B44" s="44"/>
      <c r="C44" s="45"/>
      <c r="D44" s="45"/>
      <c r="E44" s="45"/>
      <c r="F44" s="45"/>
      <c r="G44" s="45"/>
      <c r="H44" s="45"/>
      <c r="I44" s="136"/>
      <c r="J44" s="45"/>
      <c r="K44" s="49"/>
    </row>
    <row r="45" s="1" customFormat="1" ht="18" customHeight="1">
      <c r="B45" s="44"/>
      <c r="C45" s="38" t="s">
        <v>23</v>
      </c>
      <c r="D45" s="45"/>
      <c r="E45" s="45"/>
      <c r="F45" s="33" t="str">
        <f>F10</f>
        <v>k.ú. Varnsdorf</v>
      </c>
      <c r="G45" s="45"/>
      <c r="H45" s="45"/>
      <c r="I45" s="138" t="s">
        <v>25</v>
      </c>
      <c r="J45" s="139" t="str">
        <f>IF(J10="","",J10)</f>
        <v>12. 8. 2019</v>
      </c>
      <c r="K45" s="49"/>
    </row>
    <row r="46" s="1" customFormat="1" ht="6.96" customHeight="1">
      <c r="B46" s="44"/>
      <c r="C46" s="45"/>
      <c r="D46" s="45"/>
      <c r="E46" s="45"/>
      <c r="F46" s="45"/>
      <c r="G46" s="45"/>
      <c r="H46" s="45"/>
      <c r="I46" s="136"/>
      <c r="J46" s="45"/>
      <c r="K46" s="49"/>
    </row>
    <row r="47" s="1" customFormat="1">
      <c r="B47" s="44"/>
      <c r="C47" s="38" t="s">
        <v>27</v>
      </c>
      <c r="D47" s="45"/>
      <c r="E47" s="45"/>
      <c r="F47" s="33" t="str">
        <f>E13</f>
        <v>Město Varnsdorf</v>
      </c>
      <c r="G47" s="45"/>
      <c r="H47" s="45"/>
      <c r="I47" s="138" t="s">
        <v>33</v>
      </c>
      <c r="J47" s="42" t="str">
        <f>E19</f>
        <v>ProProjekt s.r.o.</v>
      </c>
      <c r="K47" s="49"/>
    </row>
    <row r="48" s="1" customFormat="1" ht="14.4" customHeight="1">
      <c r="B48" s="44"/>
      <c r="C48" s="38" t="s">
        <v>31</v>
      </c>
      <c r="D48" s="45"/>
      <c r="E48" s="45"/>
      <c r="F48" s="33" t="str">
        <f>IF(E16="","",E16)</f>
        <v/>
      </c>
      <c r="G48" s="45"/>
      <c r="H48" s="45"/>
      <c r="I48" s="136"/>
      <c r="J48" s="163"/>
      <c r="K48" s="49"/>
    </row>
    <row r="49" s="1" customFormat="1" ht="10.32" customHeight="1">
      <c r="B49" s="44"/>
      <c r="C49" s="45"/>
      <c r="D49" s="45"/>
      <c r="E49" s="45"/>
      <c r="F49" s="45"/>
      <c r="G49" s="45"/>
      <c r="H49" s="45"/>
      <c r="I49" s="136"/>
      <c r="J49" s="45"/>
      <c r="K49" s="49"/>
    </row>
    <row r="50" s="1" customFormat="1" ht="29.28" customHeight="1">
      <c r="B50" s="44"/>
      <c r="C50" s="164" t="s">
        <v>87</v>
      </c>
      <c r="D50" s="151"/>
      <c r="E50" s="151"/>
      <c r="F50" s="151"/>
      <c r="G50" s="151"/>
      <c r="H50" s="151"/>
      <c r="I50" s="165"/>
      <c r="J50" s="166" t="s">
        <v>88</v>
      </c>
      <c r="K50" s="167"/>
    </row>
    <row r="51" s="1" customFormat="1" ht="10.32" customHeight="1">
      <c r="B51" s="44"/>
      <c r="C51" s="45"/>
      <c r="D51" s="45"/>
      <c r="E51" s="45"/>
      <c r="F51" s="45"/>
      <c r="G51" s="45"/>
      <c r="H51" s="45"/>
      <c r="I51" s="136"/>
      <c r="J51" s="45"/>
      <c r="K51" s="49"/>
    </row>
    <row r="52" s="1" customFormat="1" ht="29.28" customHeight="1">
      <c r="B52" s="44"/>
      <c r="C52" s="168" t="s">
        <v>89</v>
      </c>
      <c r="D52" s="45"/>
      <c r="E52" s="45"/>
      <c r="F52" s="45"/>
      <c r="G52" s="45"/>
      <c r="H52" s="45"/>
      <c r="I52" s="136"/>
      <c r="J52" s="147">
        <f>J90</f>
        <v>0</v>
      </c>
      <c r="K52" s="49"/>
      <c r="AU52" s="22" t="s">
        <v>90</v>
      </c>
    </row>
    <row r="53" s="7" customFormat="1" ht="24.96" customHeight="1">
      <c r="B53" s="169"/>
      <c r="C53" s="170"/>
      <c r="D53" s="171" t="s">
        <v>91</v>
      </c>
      <c r="E53" s="172"/>
      <c r="F53" s="172"/>
      <c r="G53" s="172"/>
      <c r="H53" s="172"/>
      <c r="I53" s="173"/>
      <c r="J53" s="174">
        <f>J91</f>
        <v>0</v>
      </c>
      <c r="K53" s="175"/>
    </row>
    <row r="54" s="8" customFormat="1" ht="19.92" customHeight="1">
      <c r="B54" s="176"/>
      <c r="C54" s="177"/>
      <c r="D54" s="178" t="s">
        <v>92</v>
      </c>
      <c r="E54" s="179"/>
      <c r="F54" s="179"/>
      <c r="G54" s="179"/>
      <c r="H54" s="179"/>
      <c r="I54" s="180"/>
      <c r="J54" s="181">
        <f>J92</f>
        <v>0</v>
      </c>
      <c r="K54" s="182"/>
    </row>
    <row r="55" s="8" customFormat="1" ht="19.92" customHeight="1">
      <c r="B55" s="176"/>
      <c r="C55" s="177"/>
      <c r="D55" s="178" t="s">
        <v>93</v>
      </c>
      <c r="E55" s="179"/>
      <c r="F55" s="179"/>
      <c r="G55" s="179"/>
      <c r="H55" s="179"/>
      <c r="I55" s="180"/>
      <c r="J55" s="181">
        <f>J209</f>
        <v>0</v>
      </c>
      <c r="K55" s="182"/>
    </row>
    <row r="56" s="8" customFormat="1" ht="19.92" customHeight="1">
      <c r="B56" s="176"/>
      <c r="C56" s="177"/>
      <c r="D56" s="178" t="s">
        <v>94</v>
      </c>
      <c r="E56" s="179"/>
      <c r="F56" s="179"/>
      <c r="G56" s="179"/>
      <c r="H56" s="179"/>
      <c r="I56" s="180"/>
      <c r="J56" s="181">
        <f>J215</f>
        <v>0</v>
      </c>
      <c r="K56" s="182"/>
    </row>
    <row r="57" s="8" customFormat="1" ht="19.92" customHeight="1">
      <c r="B57" s="176"/>
      <c r="C57" s="177"/>
      <c r="D57" s="178" t="s">
        <v>95</v>
      </c>
      <c r="E57" s="179"/>
      <c r="F57" s="179"/>
      <c r="G57" s="179"/>
      <c r="H57" s="179"/>
      <c r="I57" s="180"/>
      <c r="J57" s="181">
        <f>J224</f>
        <v>0</v>
      </c>
      <c r="K57" s="182"/>
    </row>
    <row r="58" s="8" customFormat="1" ht="19.92" customHeight="1">
      <c r="B58" s="176"/>
      <c r="C58" s="177"/>
      <c r="D58" s="178" t="s">
        <v>96</v>
      </c>
      <c r="E58" s="179"/>
      <c r="F58" s="179"/>
      <c r="G58" s="179"/>
      <c r="H58" s="179"/>
      <c r="I58" s="180"/>
      <c r="J58" s="181">
        <f>J227</f>
        <v>0</v>
      </c>
      <c r="K58" s="182"/>
    </row>
    <row r="59" s="8" customFormat="1" ht="19.92" customHeight="1">
      <c r="B59" s="176"/>
      <c r="C59" s="177"/>
      <c r="D59" s="178" t="s">
        <v>97</v>
      </c>
      <c r="E59" s="179"/>
      <c r="F59" s="179"/>
      <c r="G59" s="179"/>
      <c r="H59" s="179"/>
      <c r="I59" s="180"/>
      <c r="J59" s="181">
        <f>J273</f>
        <v>0</v>
      </c>
      <c r="K59" s="182"/>
    </row>
    <row r="60" s="8" customFormat="1" ht="19.92" customHeight="1">
      <c r="B60" s="176"/>
      <c r="C60" s="177"/>
      <c r="D60" s="178" t="s">
        <v>98</v>
      </c>
      <c r="E60" s="179"/>
      <c r="F60" s="179"/>
      <c r="G60" s="179"/>
      <c r="H60" s="179"/>
      <c r="I60" s="180"/>
      <c r="J60" s="181">
        <f>J300</f>
        <v>0</v>
      </c>
      <c r="K60" s="182"/>
    </row>
    <row r="61" s="8" customFormat="1" ht="19.92" customHeight="1">
      <c r="B61" s="176"/>
      <c r="C61" s="177"/>
      <c r="D61" s="178" t="s">
        <v>99</v>
      </c>
      <c r="E61" s="179"/>
      <c r="F61" s="179"/>
      <c r="G61" s="179"/>
      <c r="H61" s="179"/>
      <c r="I61" s="180"/>
      <c r="J61" s="181">
        <f>J336</f>
        <v>0</v>
      </c>
      <c r="K61" s="182"/>
    </row>
    <row r="62" s="8" customFormat="1" ht="19.92" customHeight="1">
      <c r="B62" s="176"/>
      <c r="C62" s="177"/>
      <c r="D62" s="178" t="s">
        <v>100</v>
      </c>
      <c r="E62" s="179"/>
      <c r="F62" s="179"/>
      <c r="G62" s="179"/>
      <c r="H62" s="179"/>
      <c r="I62" s="180"/>
      <c r="J62" s="181">
        <f>J362</f>
        <v>0</v>
      </c>
      <c r="K62" s="182"/>
    </row>
    <row r="63" s="7" customFormat="1" ht="24.96" customHeight="1">
      <c r="B63" s="169"/>
      <c r="C63" s="170"/>
      <c r="D63" s="171" t="s">
        <v>101</v>
      </c>
      <c r="E63" s="172"/>
      <c r="F63" s="172"/>
      <c r="G63" s="172"/>
      <c r="H63" s="172"/>
      <c r="I63" s="173"/>
      <c r="J63" s="174">
        <f>J364</f>
        <v>0</v>
      </c>
      <c r="K63" s="175"/>
    </row>
    <row r="64" s="8" customFormat="1" ht="19.92" customHeight="1">
      <c r="B64" s="176"/>
      <c r="C64" s="177"/>
      <c r="D64" s="178" t="s">
        <v>102</v>
      </c>
      <c r="E64" s="179"/>
      <c r="F64" s="179"/>
      <c r="G64" s="179"/>
      <c r="H64" s="179"/>
      <c r="I64" s="180"/>
      <c r="J64" s="181">
        <f>J365</f>
        <v>0</v>
      </c>
      <c r="K64" s="182"/>
    </row>
    <row r="65" s="8" customFormat="1" ht="19.92" customHeight="1">
      <c r="B65" s="176"/>
      <c r="C65" s="177"/>
      <c r="D65" s="178" t="s">
        <v>103</v>
      </c>
      <c r="E65" s="179"/>
      <c r="F65" s="179"/>
      <c r="G65" s="179"/>
      <c r="H65" s="179"/>
      <c r="I65" s="180"/>
      <c r="J65" s="181">
        <f>J372</f>
        <v>0</v>
      </c>
      <c r="K65" s="182"/>
    </row>
    <row r="66" s="7" customFormat="1" ht="24.96" customHeight="1">
      <c r="B66" s="169"/>
      <c r="C66" s="170"/>
      <c r="D66" s="171" t="s">
        <v>104</v>
      </c>
      <c r="E66" s="172"/>
      <c r="F66" s="172"/>
      <c r="G66" s="172"/>
      <c r="H66" s="172"/>
      <c r="I66" s="173"/>
      <c r="J66" s="174">
        <f>J375</f>
        <v>0</v>
      </c>
      <c r="K66" s="175"/>
    </row>
    <row r="67" s="8" customFormat="1" ht="19.92" customHeight="1">
      <c r="B67" s="176"/>
      <c r="C67" s="177"/>
      <c r="D67" s="178" t="s">
        <v>105</v>
      </c>
      <c r="E67" s="179"/>
      <c r="F67" s="179"/>
      <c r="G67" s="179"/>
      <c r="H67" s="179"/>
      <c r="I67" s="180"/>
      <c r="J67" s="181">
        <f>J376</f>
        <v>0</v>
      </c>
      <c r="K67" s="182"/>
    </row>
    <row r="68" s="8" customFormat="1" ht="19.92" customHeight="1">
      <c r="B68" s="176"/>
      <c r="C68" s="177"/>
      <c r="D68" s="178" t="s">
        <v>106</v>
      </c>
      <c r="E68" s="179"/>
      <c r="F68" s="179"/>
      <c r="G68" s="179"/>
      <c r="H68" s="179"/>
      <c r="I68" s="180"/>
      <c r="J68" s="181">
        <f>J381</f>
        <v>0</v>
      </c>
      <c r="K68" s="182"/>
    </row>
    <row r="69" s="8" customFormat="1" ht="19.92" customHeight="1">
      <c r="B69" s="176"/>
      <c r="C69" s="177"/>
      <c r="D69" s="178" t="s">
        <v>107</v>
      </c>
      <c r="E69" s="179"/>
      <c r="F69" s="179"/>
      <c r="G69" s="179"/>
      <c r="H69" s="179"/>
      <c r="I69" s="180"/>
      <c r="J69" s="181">
        <f>J383</f>
        <v>0</v>
      </c>
      <c r="K69" s="182"/>
    </row>
    <row r="70" s="8" customFormat="1" ht="19.92" customHeight="1">
      <c r="B70" s="176"/>
      <c r="C70" s="177"/>
      <c r="D70" s="178" t="s">
        <v>108</v>
      </c>
      <c r="E70" s="179"/>
      <c r="F70" s="179"/>
      <c r="G70" s="179"/>
      <c r="H70" s="179"/>
      <c r="I70" s="180"/>
      <c r="J70" s="181">
        <f>J386</f>
        <v>0</v>
      </c>
      <c r="K70" s="182"/>
    </row>
    <row r="71" s="8" customFormat="1" ht="19.92" customHeight="1">
      <c r="B71" s="176"/>
      <c r="C71" s="177"/>
      <c r="D71" s="178" t="s">
        <v>109</v>
      </c>
      <c r="E71" s="179"/>
      <c r="F71" s="179"/>
      <c r="G71" s="179"/>
      <c r="H71" s="179"/>
      <c r="I71" s="180"/>
      <c r="J71" s="181">
        <f>J388</f>
        <v>0</v>
      </c>
      <c r="K71" s="182"/>
    </row>
    <row r="72" s="8" customFormat="1" ht="19.92" customHeight="1">
      <c r="B72" s="176"/>
      <c r="C72" s="177"/>
      <c r="D72" s="178" t="s">
        <v>110</v>
      </c>
      <c r="E72" s="179"/>
      <c r="F72" s="179"/>
      <c r="G72" s="179"/>
      <c r="H72" s="179"/>
      <c r="I72" s="180"/>
      <c r="J72" s="181">
        <f>J390</f>
        <v>0</v>
      </c>
      <c r="K72" s="182"/>
    </row>
    <row r="73" s="1" customFormat="1" ht="21.84" customHeight="1">
      <c r="B73" s="44"/>
      <c r="C73" s="45"/>
      <c r="D73" s="45"/>
      <c r="E73" s="45"/>
      <c r="F73" s="45"/>
      <c r="G73" s="45"/>
      <c r="H73" s="45"/>
      <c r="I73" s="136"/>
      <c r="J73" s="45"/>
      <c r="K73" s="49"/>
    </row>
    <row r="74" s="1" customFormat="1" ht="6.96" customHeight="1">
      <c r="B74" s="65"/>
      <c r="C74" s="66"/>
      <c r="D74" s="66"/>
      <c r="E74" s="66"/>
      <c r="F74" s="66"/>
      <c r="G74" s="66"/>
      <c r="H74" s="66"/>
      <c r="I74" s="158"/>
      <c r="J74" s="66"/>
      <c r="K74" s="67"/>
    </row>
    <row r="78" s="1" customFormat="1" ht="6.96" customHeight="1">
      <c r="B78" s="68"/>
      <c r="C78" s="69"/>
      <c r="D78" s="69"/>
      <c r="E78" s="69"/>
      <c r="F78" s="69"/>
      <c r="G78" s="69"/>
      <c r="H78" s="69"/>
      <c r="I78" s="161"/>
      <c r="J78" s="69"/>
      <c r="K78" s="69"/>
      <c r="L78" s="70"/>
    </row>
    <row r="79" s="1" customFormat="1" ht="36.96" customHeight="1">
      <c r="B79" s="44"/>
      <c r="C79" s="71" t="s">
        <v>111</v>
      </c>
      <c r="D79" s="72"/>
      <c r="E79" s="72"/>
      <c r="F79" s="72"/>
      <c r="G79" s="72"/>
      <c r="H79" s="72"/>
      <c r="I79" s="183"/>
      <c r="J79" s="72"/>
      <c r="K79" s="72"/>
      <c r="L79" s="70"/>
    </row>
    <row r="80" s="1" customFormat="1" ht="6.96" customHeight="1">
      <c r="B80" s="44"/>
      <c r="C80" s="72"/>
      <c r="D80" s="72"/>
      <c r="E80" s="72"/>
      <c r="F80" s="72"/>
      <c r="G80" s="72"/>
      <c r="H80" s="72"/>
      <c r="I80" s="183"/>
      <c r="J80" s="72"/>
      <c r="K80" s="72"/>
      <c r="L80" s="70"/>
    </row>
    <row r="81" s="1" customFormat="1" ht="14.4" customHeight="1">
      <c r="B81" s="44"/>
      <c r="C81" s="74" t="s">
        <v>18</v>
      </c>
      <c r="D81" s="72"/>
      <c r="E81" s="72"/>
      <c r="F81" s="72"/>
      <c r="G81" s="72"/>
      <c r="H81" s="72"/>
      <c r="I81" s="183"/>
      <c r="J81" s="72"/>
      <c r="K81" s="72"/>
      <c r="L81" s="70"/>
    </row>
    <row r="82" s="1" customFormat="1" ht="17.25" customHeight="1">
      <c r="B82" s="44"/>
      <c r="C82" s="72"/>
      <c r="D82" s="72"/>
      <c r="E82" s="80" t="str">
        <f>E7</f>
        <v>Oprava místní komunikace - ul. Jarošova, Varnsdorf</v>
      </c>
      <c r="F82" s="72"/>
      <c r="G82" s="72"/>
      <c r="H82" s="72"/>
      <c r="I82" s="183"/>
      <c r="J82" s="72"/>
      <c r="K82" s="72"/>
      <c r="L82" s="70"/>
    </row>
    <row r="83" s="1" customFormat="1" ht="6.96" customHeight="1">
      <c r="B83" s="44"/>
      <c r="C83" s="72"/>
      <c r="D83" s="72"/>
      <c r="E83" s="72"/>
      <c r="F83" s="72"/>
      <c r="G83" s="72"/>
      <c r="H83" s="72"/>
      <c r="I83" s="183"/>
      <c r="J83" s="72"/>
      <c r="K83" s="72"/>
      <c r="L83" s="70"/>
    </row>
    <row r="84" s="1" customFormat="1" ht="18" customHeight="1">
      <c r="B84" s="44"/>
      <c r="C84" s="74" t="s">
        <v>23</v>
      </c>
      <c r="D84" s="72"/>
      <c r="E84" s="72"/>
      <c r="F84" s="184" t="str">
        <f>F10</f>
        <v>k.ú. Varnsdorf</v>
      </c>
      <c r="G84" s="72"/>
      <c r="H84" s="72"/>
      <c r="I84" s="185" t="s">
        <v>25</v>
      </c>
      <c r="J84" s="83" t="str">
        <f>IF(J10="","",J10)</f>
        <v>12. 8. 2019</v>
      </c>
      <c r="K84" s="72"/>
      <c r="L84" s="70"/>
    </row>
    <row r="85" s="1" customFormat="1" ht="6.96" customHeight="1">
      <c r="B85" s="44"/>
      <c r="C85" s="72"/>
      <c r="D85" s="72"/>
      <c r="E85" s="72"/>
      <c r="F85" s="72"/>
      <c r="G85" s="72"/>
      <c r="H85" s="72"/>
      <c r="I85" s="183"/>
      <c r="J85" s="72"/>
      <c r="K85" s="72"/>
      <c r="L85" s="70"/>
    </row>
    <row r="86" s="1" customFormat="1">
      <c r="B86" s="44"/>
      <c r="C86" s="74" t="s">
        <v>27</v>
      </c>
      <c r="D86" s="72"/>
      <c r="E86" s="72"/>
      <c r="F86" s="184" t="str">
        <f>E13</f>
        <v>Město Varnsdorf</v>
      </c>
      <c r="G86" s="72"/>
      <c r="H86" s="72"/>
      <c r="I86" s="185" t="s">
        <v>33</v>
      </c>
      <c r="J86" s="184" t="str">
        <f>E19</f>
        <v>ProProjekt s.r.o.</v>
      </c>
      <c r="K86" s="72"/>
      <c r="L86" s="70"/>
    </row>
    <row r="87" s="1" customFormat="1" ht="14.4" customHeight="1">
      <c r="B87" s="44"/>
      <c r="C87" s="74" t="s">
        <v>31</v>
      </c>
      <c r="D87" s="72"/>
      <c r="E87" s="72"/>
      <c r="F87" s="184" t="str">
        <f>IF(E16="","",E16)</f>
        <v/>
      </c>
      <c r="G87" s="72"/>
      <c r="H87" s="72"/>
      <c r="I87" s="183"/>
      <c r="J87" s="72"/>
      <c r="K87" s="72"/>
      <c r="L87" s="70"/>
    </row>
    <row r="88" s="1" customFormat="1" ht="10.32" customHeight="1">
      <c r="B88" s="44"/>
      <c r="C88" s="72"/>
      <c r="D88" s="72"/>
      <c r="E88" s="72"/>
      <c r="F88" s="72"/>
      <c r="G88" s="72"/>
      <c r="H88" s="72"/>
      <c r="I88" s="183"/>
      <c r="J88" s="72"/>
      <c r="K88" s="72"/>
      <c r="L88" s="70"/>
    </row>
    <row r="89" s="9" customFormat="1" ht="29.28" customHeight="1">
      <c r="B89" s="186"/>
      <c r="C89" s="187" t="s">
        <v>112</v>
      </c>
      <c r="D89" s="188" t="s">
        <v>57</v>
      </c>
      <c r="E89" s="188" t="s">
        <v>53</v>
      </c>
      <c r="F89" s="188" t="s">
        <v>113</v>
      </c>
      <c r="G89" s="188" t="s">
        <v>114</v>
      </c>
      <c r="H89" s="188" t="s">
        <v>115</v>
      </c>
      <c r="I89" s="189" t="s">
        <v>116</v>
      </c>
      <c r="J89" s="188" t="s">
        <v>88</v>
      </c>
      <c r="K89" s="190" t="s">
        <v>117</v>
      </c>
      <c r="L89" s="191"/>
      <c r="M89" s="100" t="s">
        <v>118</v>
      </c>
      <c r="N89" s="101" t="s">
        <v>42</v>
      </c>
      <c r="O89" s="101" t="s">
        <v>119</v>
      </c>
      <c r="P89" s="101" t="s">
        <v>120</v>
      </c>
      <c r="Q89" s="101" t="s">
        <v>121</v>
      </c>
      <c r="R89" s="101" t="s">
        <v>122</v>
      </c>
      <c r="S89" s="101" t="s">
        <v>123</v>
      </c>
      <c r="T89" s="102" t="s">
        <v>124</v>
      </c>
    </row>
    <row r="90" s="1" customFormat="1" ht="29.28" customHeight="1">
      <c r="B90" s="44"/>
      <c r="C90" s="106" t="s">
        <v>89</v>
      </c>
      <c r="D90" s="72"/>
      <c r="E90" s="72"/>
      <c r="F90" s="72"/>
      <c r="G90" s="72"/>
      <c r="H90" s="72"/>
      <c r="I90" s="183"/>
      <c r="J90" s="192">
        <f>BK90</f>
        <v>0</v>
      </c>
      <c r="K90" s="72"/>
      <c r="L90" s="70"/>
      <c r="M90" s="103"/>
      <c r="N90" s="104"/>
      <c r="O90" s="104"/>
      <c r="P90" s="193">
        <f>P91+P364+P375</f>
        <v>0</v>
      </c>
      <c r="Q90" s="104"/>
      <c r="R90" s="193">
        <f>R91+R364+R375</f>
        <v>504.66273260000008</v>
      </c>
      <c r="S90" s="104"/>
      <c r="T90" s="194">
        <f>T91+T364+T375</f>
        <v>677.92605000000003</v>
      </c>
      <c r="AT90" s="22" t="s">
        <v>71</v>
      </c>
      <c r="AU90" s="22" t="s">
        <v>90</v>
      </c>
      <c r="BK90" s="195">
        <f>BK91+BK364+BK375</f>
        <v>0</v>
      </c>
    </row>
    <row r="91" s="10" customFormat="1" ht="37.44001" customHeight="1">
      <c r="B91" s="196"/>
      <c r="C91" s="197"/>
      <c r="D91" s="198" t="s">
        <v>71</v>
      </c>
      <c r="E91" s="199" t="s">
        <v>125</v>
      </c>
      <c r="F91" s="199" t="s">
        <v>126</v>
      </c>
      <c r="G91" s="197"/>
      <c r="H91" s="197"/>
      <c r="I91" s="200"/>
      <c r="J91" s="201">
        <f>BK91</f>
        <v>0</v>
      </c>
      <c r="K91" s="197"/>
      <c r="L91" s="202"/>
      <c r="M91" s="203"/>
      <c r="N91" s="204"/>
      <c r="O91" s="204"/>
      <c r="P91" s="205">
        <f>P92+P209+P215+P224+P227+P273+P300+P336+P362</f>
        <v>0</v>
      </c>
      <c r="Q91" s="204"/>
      <c r="R91" s="205">
        <f>R92+R209+R215+R224+R227+R273+R300+R336+R362</f>
        <v>504.4731326000001</v>
      </c>
      <c r="S91" s="204"/>
      <c r="T91" s="206">
        <f>T92+T209+T215+T224+T227+T273+T300+T336+T362</f>
        <v>677.92605000000003</v>
      </c>
      <c r="AR91" s="207" t="s">
        <v>77</v>
      </c>
      <c r="AT91" s="208" t="s">
        <v>71</v>
      </c>
      <c r="AU91" s="208" t="s">
        <v>72</v>
      </c>
      <c r="AY91" s="207" t="s">
        <v>127</v>
      </c>
      <c r="BK91" s="209">
        <f>BK92+BK209+BK215+BK224+BK227+BK273+BK300+BK336+BK362</f>
        <v>0</v>
      </c>
    </row>
    <row r="92" s="10" customFormat="1" ht="19.92" customHeight="1">
      <c r="B92" s="196"/>
      <c r="C92" s="197"/>
      <c r="D92" s="198" t="s">
        <v>71</v>
      </c>
      <c r="E92" s="210" t="s">
        <v>77</v>
      </c>
      <c r="F92" s="210" t="s">
        <v>128</v>
      </c>
      <c r="G92" s="197"/>
      <c r="H92" s="197"/>
      <c r="I92" s="200"/>
      <c r="J92" s="211">
        <f>BK92</f>
        <v>0</v>
      </c>
      <c r="K92" s="197"/>
      <c r="L92" s="202"/>
      <c r="M92" s="203"/>
      <c r="N92" s="204"/>
      <c r="O92" s="204"/>
      <c r="P92" s="205">
        <f>SUM(P93:P208)</f>
        <v>0</v>
      </c>
      <c r="Q92" s="204"/>
      <c r="R92" s="205">
        <f>SUM(R93:R208)</f>
        <v>39.334512000000004</v>
      </c>
      <c r="S92" s="204"/>
      <c r="T92" s="206">
        <f>SUM(T93:T208)</f>
        <v>672.13485000000003</v>
      </c>
      <c r="AR92" s="207" t="s">
        <v>77</v>
      </c>
      <c r="AT92" s="208" t="s">
        <v>71</v>
      </c>
      <c r="AU92" s="208" t="s">
        <v>77</v>
      </c>
      <c r="AY92" s="207" t="s">
        <v>127</v>
      </c>
      <c r="BK92" s="209">
        <f>SUM(BK93:BK208)</f>
        <v>0</v>
      </c>
    </row>
    <row r="93" s="1" customFormat="1" ht="25.5" customHeight="1">
      <c r="B93" s="44"/>
      <c r="C93" s="212" t="s">
        <v>77</v>
      </c>
      <c r="D93" s="212" t="s">
        <v>129</v>
      </c>
      <c r="E93" s="213" t="s">
        <v>130</v>
      </c>
      <c r="F93" s="214" t="s">
        <v>131</v>
      </c>
      <c r="G93" s="215" t="s">
        <v>132</v>
      </c>
      <c r="H93" s="216">
        <v>18</v>
      </c>
      <c r="I93" s="217"/>
      <c r="J93" s="218">
        <f>ROUND(I93*H93,2)</f>
        <v>0</v>
      </c>
      <c r="K93" s="214" t="s">
        <v>133</v>
      </c>
      <c r="L93" s="70"/>
      <c r="M93" s="219" t="s">
        <v>21</v>
      </c>
      <c r="N93" s="220" t="s">
        <v>43</v>
      </c>
      <c r="O93" s="45"/>
      <c r="P93" s="221">
        <f>O93*H93</f>
        <v>0</v>
      </c>
      <c r="Q93" s="221">
        <v>0</v>
      </c>
      <c r="R93" s="221">
        <f>Q93*H93</f>
        <v>0</v>
      </c>
      <c r="S93" s="221">
        <v>0</v>
      </c>
      <c r="T93" s="222">
        <f>S93*H93</f>
        <v>0</v>
      </c>
      <c r="AR93" s="22" t="s">
        <v>134</v>
      </c>
      <c r="AT93" s="22" t="s">
        <v>129</v>
      </c>
      <c r="AU93" s="22" t="s">
        <v>84</v>
      </c>
      <c r="AY93" s="22" t="s">
        <v>127</v>
      </c>
      <c r="BE93" s="223">
        <f>IF(N93="základní",J93,0)</f>
        <v>0</v>
      </c>
      <c r="BF93" s="223">
        <f>IF(N93="snížená",J93,0)</f>
        <v>0</v>
      </c>
      <c r="BG93" s="223">
        <f>IF(N93="zákl. přenesená",J93,0)</f>
        <v>0</v>
      </c>
      <c r="BH93" s="223">
        <f>IF(N93="sníž. přenesená",J93,0)</f>
        <v>0</v>
      </c>
      <c r="BI93" s="223">
        <f>IF(N93="nulová",J93,0)</f>
        <v>0</v>
      </c>
      <c r="BJ93" s="22" t="s">
        <v>77</v>
      </c>
      <c r="BK93" s="223">
        <f>ROUND(I93*H93,2)</f>
        <v>0</v>
      </c>
      <c r="BL93" s="22" t="s">
        <v>134</v>
      </c>
      <c r="BM93" s="22" t="s">
        <v>135</v>
      </c>
    </row>
    <row r="94" s="1" customFormat="1">
      <c r="B94" s="44"/>
      <c r="C94" s="72"/>
      <c r="D94" s="224" t="s">
        <v>136</v>
      </c>
      <c r="E94" s="72"/>
      <c r="F94" s="225" t="s">
        <v>137</v>
      </c>
      <c r="G94" s="72"/>
      <c r="H94" s="72"/>
      <c r="I94" s="183"/>
      <c r="J94" s="72"/>
      <c r="K94" s="72"/>
      <c r="L94" s="70"/>
      <c r="M94" s="226"/>
      <c r="N94" s="45"/>
      <c r="O94" s="45"/>
      <c r="P94" s="45"/>
      <c r="Q94" s="45"/>
      <c r="R94" s="45"/>
      <c r="S94" s="45"/>
      <c r="T94" s="93"/>
      <c r="AT94" s="22" t="s">
        <v>136</v>
      </c>
      <c r="AU94" s="22" t="s">
        <v>84</v>
      </c>
    </row>
    <row r="95" s="1" customFormat="1" ht="25.5" customHeight="1">
      <c r="B95" s="44"/>
      <c r="C95" s="212" t="s">
        <v>84</v>
      </c>
      <c r="D95" s="212" t="s">
        <v>129</v>
      </c>
      <c r="E95" s="213" t="s">
        <v>138</v>
      </c>
      <c r="F95" s="214" t="s">
        <v>139</v>
      </c>
      <c r="G95" s="215" t="s">
        <v>132</v>
      </c>
      <c r="H95" s="216">
        <v>18</v>
      </c>
      <c r="I95" s="217"/>
      <c r="J95" s="218">
        <f>ROUND(I95*H95,2)</f>
        <v>0</v>
      </c>
      <c r="K95" s="214" t="s">
        <v>133</v>
      </c>
      <c r="L95" s="70"/>
      <c r="M95" s="219" t="s">
        <v>21</v>
      </c>
      <c r="N95" s="220" t="s">
        <v>43</v>
      </c>
      <c r="O95" s="45"/>
      <c r="P95" s="221">
        <f>O95*H95</f>
        <v>0</v>
      </c>
      <c r="Q95" s="221">
        <v>0</v>
      </c>
      <c r="R95" s="221">
        <f>Q95*H95</f>
        <v>0</v>
      </c>
      <c r="S95" s="221">
        <v>0</v>
      </c>
      <c r="T95" s="222">
        <f>S95*H95</f>
        <v>0</v>
      </c>
      <c r="AR95" s="22" t="s">
        <v>134</v>
      </c>
      <c r="AT95" s="22" t="s">
        <v>129</v>
      </c>
      <c r="AU95" s="22" t="s">
        <v>84</v>
      </c>
      <c r="AY95" s="22" t="s">
        <v>127</v>
      </c>
      <c r="BE95" s="223">
        <f>IF(N95="základní",J95,0)</f>
        <v>0</v>
      </c>
      <c r="BF95" s="223">
        <f>IF(N95="snížená",J95,0)</f>
        <v>0</v>
      </c>
      <c r="BG95" s="223">
        <f>IF(N95="zákl. přenesená",J95,0)</f>
        <v>0</v>
      </c>
      <c r="BH95" s="223">
        <f>IF(N95="sníž. přenesená",J95,0)</f>
        <v>0</v>
      </c>
      <c r="BI95" s="223">
        <f>IF(N95="nulová",J95,0)</f>
        <v>0</v>
      </c>
      <c r="BJ95" s="22" t="s">
        <v>77</v>
      </c>
      <c r="BK95" s="223">
        <f>ROUND(I95*H95,2)</f>
        <v>0</v>
      </c>
      <c r="BL95" s="22" t="s">
        <v>134</v>
      </c>
      <c r="BM95" s="22" t="s">
        <v>140</v>
      </c>
    </row>
    <row r="96" s="1" customFormat="1">
      <c r="B96" s="44"/>
      <c r="C96" s="72"/>
      <c r="D96" s="224" t="s">
        <v>136</v>
      </c>
      <c r="E96" s="72"/>
      <c r="F96" s="225" t="s">
        <v>141</v>
      </c>
      <c r="G96" s="72"/>
      <c r="H96" s="72"/>
      <c r="I96" s="183"/>
      <c r="J96" s="72"/>
      <c r="K96" s="72"/>
      <c r="L96" s="70"/>
      <c r="M96" s="226"/>
      <c r="N96" s="45"/>
      <c r="O96" s="45"/>
      <c r="P96" s="45"/>
      <c r="Q96" s="45"/>
      <c r="R96" s="45"/>
      <c r="S96" s="45"/>
      <c r="T96" s="93"/>
      <c r="AT96" s="22" t="s">
        <v>136</v>
      </c>
      <c r="AU96" s="22" t="s">
        <v>84</v>
      </c>
    </row>
    <row r="97" s="1" customFormat="1" ht="38.25" customHeight="1">
      <c r="B97" s="44"/>
      <c r="C97" s="212" t="s">
        <v>142</v>
      </c>
      <c r="D97" s="212" t="s">
        <v>129</v>
      </c>
      <c r="E97" s="213" t="s">
        <v>143</v>
      </c>
      <c r="F97" s="214" t="s">
        <v>144</v>
      </c>
      <c r="G97" s="215" t="s">
        <v>145</v>
      </c>
      <c r="H97" s="216">
        <v>90.799999999999997</v>
      </c>
      <c r="I97" s="217"/>
      <c r="J97" s="218">
        <f>ROUND(I97*H97,2)</f>
        <v>0</v>
      </c>
      <c r="K97" s="214" t="s">
        <v>133</v>
      </c>
      <c r="L97" s="70"/>
      <c r="M97" s="219" t="s">
        <v>21</v>
      </c>
      <c r="N97" s="220" t="s">
        <v>43</v>
      </c>
      <c r="O97" s="45"/>
      <c r="P97" s="221">
        <f>O97*H97</f>
        <v>0</v>
      </c>
      <c r="Q97" s="221">
        <v>0</v>
      </c>
      <c r="R97" s="221">
        <f>Q97*H97</f>
        <v>0</v>
      </c>
      <c r="S97" s="221">
        <v>0.17000000000000001</v>
      </c>
      <c r="T97" s="222">
        <f>S97*H97</f>
        <v>15.436</v>
      </c>
      <c r="AR97" s="22" t="s">
        <v>134</v>
      </c>
      <c r="AT97" s="22" t="s">
        <v>129</v>
      </c>
      <c r="AU97" s="22" t="s">
        <v>84</v>
      </c>
      <c r="AY97" s="22" t="s">
        <v>127</v>
      </c>
      <c r="BE97" s="223">
        <f>IF(N97="základní",J97,0)</f>
        <v>0</v>
      </c>
      <c r="BF97" s="223">
        <f>IF(N97="snížená",J97,0)</f>
        <v>0</v>
      </c>
      <c r="BG97" s="223">
        <f>IF(N97="zákl. přenesená",J97,0)</f>
        <v>0</v>
      </c>
      <c r="BH97" s="223">
        <f>IF(N97="sníž. přenesená",J97,0)</f>
        <v>0</v>
      </c>
      <c r="BI97" s="223">
        <f>IF(N97="nulová",J97,0)</f>
        <v>0</v>
      </c>
      <c r="BJ97" s="22" t="s">
        <v>77</v>
      </c>
      <c r="BK97" s="223">
        <f>ROUND(I97*H97,2)</f>
        <v>0</v>
      </c>
      <c r="BL97" s="22" t="s">
        <v>134</v>
      </c>
      <c r="BM97" s="22" t="s">
        <v>146</v>
      </c>
    </row>
    <row r="98" s="1" customFormat="1">
      <c r="B98" s="44"/>
      <c r="C98" s="72"/>
      <c r="D98" s="224" t="s">
        <v>136</v>
      </c>
      <c r="E98" s="72"/>
      <c r="F98" s="225" t="s">
        <v>147</v>
      </c>
      <c r="G98" s="72"/>
      <c r="H98" s="72"/>
      <c r="I98" s="183"/>
      <c r="J98" s="72"/>
      <c r="K98" s="72"/>
      <c r="L98" s="70"/>
      <c r="M98" s="226"/>
      <c r="N98" s="45"/>
      <c r="O98" s="45"/>
      <c r="P98" s="45"/>
      <c r="Q98" s="45"/>
      <c r="R98" s="45"/>
      <c r="S98" s="45"/>
      <c r="T98" s="93"/>
      <c r="AT98" s="22" t="s">
        <v>136</v>
      </c>
      <c r="AU98" s="22" t="s">
        <v>84</v>
      </c>
    </row>
    <row r="99" s="11" customFormat="1">
      <c r="B99" s="227"/>
      <c r="C99" s="228"/>
      <c r="D99" s="224" t="s">
        <v>148</v>
      </c>
      <c r="E99" s="229" t="s">
        <v>21</v>
      </c>
      <c r="F99" s="230" t="s">
        <v>149</v>
      </c>
      <c r="G99" s="228"/>
      <c r="H99" s="231">
        <v>90.799999999999997</v>
      </c>
      <c r="I99" s="232"/>
      <c r="J99" s="228"/>
      <c r="K99" s="228"/>
      <c r="L99" s="233"/>
      <c r="M99" s="234"/>
      <c r="N99" s="235"/>
      <c r="O99" s="235"/>
      <c r="P99" s="235"/>
      <c r="Q99" s="235"/>
      <c r="R99" s="235"/>
      <c r="S99" s="235"/>
      <c r="T99" s="236"/>
      <c r="AT99" s="237" t="s">
        <v>148</v>
      </c>
      <c r="AU99" s="237" t="s">
        <v>84</v>
      </c>
      <c r="AV99" s="11" t="s">
        <v>84</v>
      </c>
      <c r="AW99" s="11" t="s">
        <v>35</v>
      </c>
      <c r="AX99" s="11" t="s">
        <v>77</v>
      </c>
      <c r="AY99" s="237" t="s">
        <v>127</v>
      </c>
    </row>
    <row r="100" s="1" customFormat="1" ht="38.25" customHeight="1">
      <c r="B100" s="44"/>
      <c r="C100" s="212" t="s">
        <v>134</v>
      </c>
      <c r="D100" s="212" t="s">
        <v>129</v>
      </c>
      <c r="E100" s="213" t="s">
        <v>150</v>
      </c>
      <c r="F100" s="214" t="s">
        <v>151</v>
      </c>
      <c r="G100" s="215" t="s">
        <v>145</v>
      </c>
      <c r="H100" s="216">
        <v>1029.6500000000001</v>
      </c>
      <c r="I100" s="217"/>
      <c r="J100" s="218">
        <f>ROUND(I100*H100,2)</f>
        <v>0</v>
      </c>
      <c r="K100" s="214" t="s">
        <v>133</v>
      </c>
      <c r="L100" s="70"/>
      <c r="M100" s="219" t="s">
        <v>21</v>
      </c>
      <c r="N100" s="220" t="s">
        <v>43</v>
      </c>
      <c r="O100" s="45"/>
      <c r="P100" s="221">
        <f>O100*H100</f>
        <v>0</v>
      </c>
      <c r="Q100" s="221">
        <v>0</v>
      </c>
      <c r="R100" s="221">
        <f>Q100*H100</f>
        <v>0</v>
      </c>
      <c r="S100" s="221">
        <v>0.23999999999999999</v>
      </c>
      <c r="T100" s="222">
        <f>S100*H100</f>
        <v>247.11600000000001</v>
      </c>
      <c r="AR100" s="22" t="s">
        <v>134</v>
      </c>
      <c r="AT100" s="22" t="s">
        <v>129</v>
      </c>
      <c r="AU100" s="22" t="s">
        <v>84</v>
      </c>
      <c r="AY100" s="22" t="s">
        <v>127</v>
      </c>
      <c r="BE100" s="223">
        <f>IF(N100="základní",J100,0)</f>
        <v>0</v>
      </c>
      <c r="BF100" s="223">
        <f>IF(N100="snížená",J100,0)</f>
        <v>0</v>
      </c>
      <c r="BG100" s="223">
        <f>IF(N100="zákl. přenesená",J100,0)</f>
        <v>0</v>
      </c>
      <c r="BH100" s="223">
        <f>IF(N100="sníž. přenesená",J100,0)</f>
        <v>0</v>
      </c>
      <c r="BI100" s="223">
        <f>IF(N100="nulová",J100,0)</f>
        <v>0</v>
      </c>
      <c r="BJ100" s="22" t="s">
        <v>77</v>
      </c>
      <c r="BK100" s="223">
        <f>ROUND(I100*H100,2)</f>
        <v>0</v>
      </c>
      <c r="BL100" s="22" t="s">
        <v>134</v>
      </c>
      <c r="BM100" s="22" t="s">
        <v>152</v>
      </c>
    </row>
    <row r="101" s="1" customFormat="1">
      <c r="B101" s="44"/>
      <c r="C101" s="72"/>
      <c r="D101" s="224" t="s">
        <v>136</v>
      </c>
      <c r="E101" s="72"/>
      <c r="F101" s="225" t="s">
        <v>147</v>
      </c>
      <c r="G101" s="72"/>
      <c r="H101" s="72"/>
      <c r="I101" s="183"/>
      <c r="J101" s="72"/>
      <c r="K101" s="72"/>
      <c r="L101" s="70"/>
      <c r="M101" s="226"/>
      <c r="N101" s="45"/>
      <c r="O101" s="45"/>
      <c r="P101" s="45"/>
      <c r="Q101" s="45"/>
      <c r="R101" s="45"/>
      <c r="S101" s="45"/>
      <c r="T101" s="93"/>
      <c r="AT101" s="22" t="s">
        <v>136</v>
      </c>
      <c r="AU101" s="22" t="s">
        <v>84</v>
      </c>
    </row>
    <row r="102" s="11" customFormat="1">
      <c r="B102" s="227"/>
      <c r="C102" s="228"/>
      <c r="D102" s="224" t="s">
        <v>148</v>
      </c>
      <c r="E102" s="229" t="s">
        <v>21</v>
      </c>
      <c r="F102" s="230" t="s">
        <v>153</v>
      </c>
      <c r="G102" s="228"/>
      <c r="H102" s="231">
        <v>166.40000000000001</v>
      </c>
      <c r="I102" s="232"/>
      <c r="J102" s="228"/>
      <c r="K102" s="228"/>
      <c r="L102" s="233"/>
      <c r="M102" s="234"/>
      <c r="N102" s="235"/>
      <c r="O102" s="235"/>
      <c r="P102" s="235"/>
      <c r="Q102" s="235"/>
      <c r="R102" s="235"/>
      <c r="S102" s="235"/>
      <c r="T102" s="236"/>
      <c r="AT102" s="237" t="s">
        <v>148</v>
      </c>
      <c r="AU102" s="237" t="s">
        <v>84</v>
      </c>
      <c r="AV102" s="11" t="s">
        <v>84</v>
      </c>
      <c r="AW102" s="11" t="s">
        <v>35</v>
      </c>
      <c r="AX102" s="11" t="s">
        <v>72</v>
      </c>
      <c r="AY102" s="237" t="s">
        <v>127</v>
      </c>
    </row>
    <row r="103" s="11" customFormat="1">
      <c r="B103" s="227"/>
      <c r="C103" s="228"/>
      <c r="D103" s="224" t="s">
        <v>148</v>
      </c>
      <c r="E103" s="229" t="s">
        <v>21</v>
      </c>
      <c r="F103" s="230" t="s">
        <v>154</v>
      </c>
      <c r="G103" s="228"/>
      <c r="H103" s="231">
        <v>863.25</v>
      </c>
      <c r="I103" s="232"/>
      <c r="J103" s="228"/>
      <c r="K103" s="228"/>
      <c r="L103" s="233"/>
      <c r="M103" s="234"/>
      <c r="N103" s="235"/>
      <c r="O103" s="235"/>
      <c r="P103" s="235"/>
      <c r="Q103" s="235"/>
      <c r="R103" s="235"/>
      <c r="S103" s="235"/>
      <c r="T103" s="236"/>
      <c r="AT103" s="237" t="s">
        <v>148</v>
      </c>
      <c r="AU103" s="237" t="s">
        <v>84</v>
      </c>
      <c r="AV103" s="11" t="s">
        <v>84</v>
      </c>
      <c r="AW103" s="11" t="s">
        <v>35</v>
      </c>
      <c r="AX103" s="11" t="s">
        <v>72</v>
      </c>
      <c r="AY103" s="237" t="s">
        <v>127</v>
      </c>
    </row>
    <row r="104" s="12" customFormat="1">
      <c r="B104" s="238"/>
      <c r="C104" s="239"/>
      <c r="D104" s="224" t="s">
        <v>148</v>
      </c>
      <c r="E104" s="240" t="s">
        <v>21</v>
      </c>
      <c r="F104" s="241" t="s">
        <v>155</v>
      </c>
      <c r="G104" s="239"/>
      <c r="H104" s="242">
        <v>1029.6500000000001</v>
      </c>
      <c r="I104" s="243"/>
      <c r="J104" s="239"/>
      <c r="K104" s="239"/>
      <c r="L104" s="244"/>
      <c r="M104" s="245"/>
      <c r="N104" s="246"/>
      <c r="O104" s="246"/>
      <c r="P104" s="246"/>
      <c r="Q104" s="246"/>
      <c r="R104" s="246"/>
      <c r="S104" s="246"/>
      <c r="T104" s="247"/>
      <c r="AT104" s="248" t="s">
        <v>148</v>
      </c>
      <c r="AU104" s="248" t="s">
        <v>84</v>
      </c>
      <c r="AV104" s="12" t="s">
        <v>134</v>
      </c>
      <c r="AW104" s="12" t="s">
        <v>35</v>
      </c>
      <c r="AX104" s="12" t="s">
        <v>77</v>
      </c>
      <c r="AY104" s="248" t="s">
        <v>127</v>
      </c>
    </row>
    <row r="105" s="1" customFormat="1" ht="38.25" customHeight="1">
      <c r="B105" s="44"/>
      <c r="C105" s="212" t="s">
        <v>156</v>
      </c>
      <c r="D105" s="212" t="s">
        <v>129</v>
      </c>
      <c r="E105" s="213" t="s">
        <v>157</v>
      </c>
      <c r="F105" s="214" t="s">
        <v>158</v>
      </c>
      <c r="G105" s="215" t="s">
        <v>145</v>
      </c>
      <c r="H105" s="216">
        <v>20.75</v>
      </c>
      <c r="I105" s="217"/>
      <c r="J105" s="218">
        <f>ROUND(I105*H105,2)</f>
        <v>0</v>
      </c>
      <c r="K105" s="214" t="s">
        <v>133</v>
      </c>
      <c r="L105" s="70"/>
      <c r="M105" s="219" t="s">
        <v>21</v>
      </c>
      <c r="N105" s="220" t="s">
        <v>43</v>
      </c>
      <c r="O105" s="45"/>
      <c r="P105" s="221">
        <f>O105*H105</f>
        <v>0</v>
      </c>
      <c r="Q105" s="221">
        <v>0</v>
      </c>
      <c r="R105" s="221">
        <f>Q105*H105</f>
        <v>0</v>
      </c>
      <c r="S105" s="221">
        <v>0.625</v>
      </c>
      <c r="T105" s="222">
        <f>S105*H105</f>
        <v>12.96875</v>
      </c>
      <c r="AR105" s="22" t="s">
        <v>134</v>
      </c>
      <c r="AT105" s="22" t="s">
        <v>129</v>
      </c>
      <c r="AU105" s="22" t="s">
        <v>84</v>
      </c>
      <c r="AY105" s="22" t="s">
        <v>127</v>
      </c>
      <c r="BE105" s="223">
        <f>IF(N105="základní",J105,0)</f>
        <v>0</v>
      </c>
      <c r="BF105" s="223">
        <f>IF(N105="snížená",J105,0)</f>
        <v>0</v>
      </c>
      <c r="BG105" s="223">
        <f>IF(N105="zákl. přenesená",J105,0)</f>
        <v>0</v>
      </c>
      <c r="BH105" s="223">
        <f>IF(N105="sníž. přenesená",J105,0)</f>
        <v>0</v>
      </c>
      <c r="BI105" s="223">
        <f>IF(N105="nulová",J105,0)</f>
        <v>0</v>
      </c>
      <c r="BJ105" s="22" t="s">
        <v>77</v>
      </c>
      <c r="BK105" s="223">
        <f>ROUND(I105*H105,2)</f>
        <v>0</v>
      </c>
      <c r="BL105" s="22" t="s">
        <v>134</v>
      </c>
      <c r="BM105" s="22" t="s">
        <v>159</v>
      </c>
    </row>
    <row r="106" s="1" customFormat="1">
      <c r="B106" s="44"/>
      <c r="C106" s="72"/>
      <c r="D106" s="224" t="s">
        <v>136</v>
      </c>
      <c r="E106" s="72"/>
      <c r="F106" s="225" t="s">
        <v>147</v>
      </c>
      <c r="G106" s="72"/>
      <c r="H106" s="72"/>
      <c r="I106" s="183"/>
      <c r="J106" s="72"/>
      <c r="K106" s="72"/>
      <c r="L106" s="70"/>
      <c r="M106" s="226"/>
      <c r="N106" s="45"/>
      <c r="O106" s="45"/>
      <c r="P106" s="45"/>
      <c r="Q106" s="45"/>
      <c r="R106" s="45"/>
      <c r="S106" s="45"/>
      <c r="T106" s="93"/>
      <c r="AT106" s="22" t="s">
        <v>136</v>
      </c>
      <c r="AU106" s="22" t="s">
        <v>84</v>
      </c>
    </row>
    <row r="107" s="11" customFormat="1">
      <c r="B107" s="227"/>
      <c r="C107" s="228"/>
      <c r="D107" s="224" t="s">
        <v>148</v>
      </c>
      <c r="E107" s="229" t="s">
        <v>21</v>
      </c>
      <c r="F107" s="230" t="s">
        <v>160</v>
      </c>
      <c r="G107" s="228"/>
      <c r="H107" s="231">
        <v>20.75</v>
      </c>
      <c r="I107" s="232"/>
      <c r="J107" s="228"/>
      <c r="K107" s="228"/>
      <c r="L107" s="233"/>
      <c r="M107" s="234"/>
      <c r="N107" s="235"/>
      <c r="O107" s="235"/>
      <c r="P107" s="235"/>
      <c r="Q107" s="235"/>
      <c r="R107" s="235"/>
      <c r="S107" s="235"/>
      <c r="T107" s="236"/>
      <c r="AT107" s="237" t="s">
        <v>148</v>
      </c>
      <c r="AU107" s="237" t="s">
        <v>84</v>
      </c>
      <c r="AV107" s="11" t="s">
        <v>84</v>
      </c>
      <c r="AW107" s="11" t="s">
        <v>35</v>
      </c>
      <c r="AX107" s="11" t="s">
        <v>77</v>
      </c>
      <c r="AY107" s="237" t="s">
        <v>127</v>
      </c>
    </row>
    <row r="108" s="1" customFormat="1" ht="38.25" customHeight="1">
      <c r="B108" s="44"/>
      <c r="C108" s="212" t="s">
        <v>161</v>
      </c>
      <c r="D108" s="212" t="s">
        <v>129</v>
      </c>
      <c r="E108" s="213" t="s">
        <v>162</v>
      </c>
      <c r="F108" s="214" t="s">
        <v>163</v>
      </c>
      <c r="G108" s="215" t="s">
        <v>145</v>
      </c>
      <c r="H108" s="216">
        <v>884</v>
      </c>
      <c r="I108" s="217"/>
      <c r="J108" s="218">
        <f>ROUND(I108*H108,2)</f>
        <v>0</v>
      </c>
      <c r="K108" s="214" t="s">
        <v>133</v>
      </c>
      <c r="L108" s="70"/>
      <c r="M108" s="219" t="s">
        <v>21</v>
      </c>
      <c r="N108" s="220" t="s">
        <v>43</v>
      </c>
      <c r="O108" s="45"/>
      <c r="P108" s="221">
        <f>O108*H108</f>
        <v>0</v>
      </c>
      <c r="Q108" s="221">
        <v>0</v>
      </c>
      <c r="R108" s="221">
        <f>Q108*H108</f>
        <v>0</v>
      </c>
      <c r="S108" s="221">
        <v>0.098000000000000004</v>
      </c>
      <c r="T108" s="222">
        <f>S108*H108</f>
        <v>86.632000000000005</v>
      </c>
      <c r="AR108" s="22" t="s">
        <v>134</v>
      </c>
      <c r="AT108" s="22" t="s">
        <v>129</v>
      </c>
      <c r="AU108" s="22" t="s">
        <v>84</v>
      </c>
      <c r="AY108" s="22" t="s">
        <v>127</v>
      </c>
      <c r="BE108" s="223">
        <f>IF(N108="základní",J108,0)</f>
        <v>0</v>
      </c>
      <c r="BF108" s="223">
        <f>IF(N108="snížená",J108,0)</f>
        <v>0</v>
      </c>
      <c r="BG108" s="223">
        <f>IF(N108="zákl. přenesená",J108,0)</f>
        <v>0</v>
      </c>
      <c r="BH108" s="223">
        <f>IF(N108="sníž. přenesená",J108,0)</f>
        <v>0</v>
      </c>
      <c r="BI108" s="223">
        <f>IF(N108="nulová",J108,0)</f>
        <v>0</v>
      </c>
      <c r="BJ108" s="22" t="s">
        <v>77</v>
      </c>
      <c r="BK108" s="223">
        <f>ROUND(I108*H108,2)</f>
        <v>0</v>
      </c>
      <c r="BL108" s="22" t="s">
        <v>134</v>
      </c>
      <c r="BM108" s="22" t="s">
        <v>164</v>
      </c>
    </row>
    <row r="109" s="1" customFormat="1">
      <c r="B109" s="44"/>
      <c r="C109" s="72"/>
      <c r="D109" s="224" t="s">
        <v>136</v>
      </c>
      <c r="E109" s="72"/>
      <c r="F109" s="225" t="s">
        <v>147</v>
      </c>
      <c r="G109" s="72"/>
      <c r="H109" s="72"/>
      <c r="I109" s="183"/>
      <c r="J109" s="72"/>
      <c r="K109" s="72"/>
      <c r="L109" s="70"/>
      <c r="M109" s="226"/>
      <c r="N109" s="45"/>
      <c r="O109" s="45"/>
      <c r="P109" s="45"/>
      <c r="Q109" s="45"/>
      <c r="R109" s="45"/>
      <c r="S109" s="45"/>
      <c r="T109" s="93"/>
      <c r="AT109" s="22" t="s">
        <v>136</v>
      </c>
      <c r="AU109" s="22" t="s">
        <v>84</v>
      </c>
    </row>
    <row r="110" s="11" customFormat="1">
      <c r="B110" s="227"/>
      <c r="C110" s="228"/>
      <c r="D110" s="224" t="s">
        <v>148</v>
      </c>
      <c r="E110" s="229" t="s">
        <v>21</v>
      </c>
      <c r="F110" s="230" t="s">
        <v>165</v>
      </c>
      <c r="G110" s="228"/>
      <c r="H110" s="231">
        <v>884</v>
      </c>
      <c r="I110" s="232"/>
      <c r="J110" s="228"/>
      <c r="K110" s="228"/>
      <c r="L110" s="233"/>
      <c r="M110" s="234"/>
      <c r="N110" s="235"/>
      <c r="O110" s="235"/>
      <c r="P110" s="235"/>
      <c r="Q110" s="235"/>
      <c r="R110" s="235"/>
      <c r="S110" s="235"/>
      <c r="T110" s="236"/>
      <c r="AT110" s="237" t="s">
        <v>148</v>
      </c>
      <c r="AU110" s="237" t="s">
        <v>84</v>
      </c>
      <c r="AV110" s="11" t="s">
        <v>84</v>
      </c>
      <c r="AW110" s="11" t="s">
        <v>35</v>
      </c>
      <c r="AX110" s="11" t="s">
        <v>77</v>
      </c>
      <c r="AY110" s="237" t="s">
        <v>127</v>
      </c>
    </row>
    <row r="111" s="1" customFormat="1" ht="38.25" customHeight="1">
      <c r="B111" s="44"/>
      <c r="C111" s="212" t="s">
        <v>166</v>
      </c>
      <c r="D111" s="212" t="s">
        <v>129</v>
      </c>
      <c r="E111" s="213" t="s">
        <v>167</v>
      </c>
      <c r="F111" s="214" t="s">
        <v>168</v>
      </c>
      <c r="G111" s="215" t="s">
        <v>145</v>
      </c>
      <c r="H111" s="216">
        <v>166.40000000000001</v>
      </c>
      <c r="I111" s="217"/>
      <c r="J111" s="218">
        <f>ROUND(I111*H111,2)</f>
        <v>0</v>
      </c>
      <c r="K111" s="214" t="s">
        <v>133</v>
      </c>
      <c r="L111" s="70"/>
      <c r="M111" s="219" t="s">
        <v>21</v>
      </c>
      <c r="N111" s="220" t="s">
        <v>43</v>
      </c>
      <c r="O111" s="45"/>
      <c r="P111" s="221">
        <f>O111*H111</f>
        <v>0</v>
      </c>
      <c r="Q111" s="221">
        <v>0</v>
      </c>
      <c r="R111" s="221">
        <f>Q111*H111</f>
        <v>0</v>
      </c>
      <c r="S111" s="221">
        <v>0.22</v>
      </c>
      <c r="T111" s="222">
        <f>S111*H111</f>
        <v>36.608000000000004</v>
      </c>
      <c r="AR111" s="22" t="s">
        <v>134</v>
      </c>
      <c r="AT111" s="22" t="s">
        <v>129</v>
      </c>
      <c r="AU111" s="22" t="s">
        <v>84</v>
      </c>
      <c r="AY111" s="22" t="s">
        <v>127</v>
      </c>
      <c r="BE111" s="223">
        <f>IF(N111="základní",J111,0)</f>
        <v>0</v>
      </c>
      <c r="BF111" s="223">
        <f>IF(N111="snížená",J111,0)</f>
        <v>0</v>
      </c>
      <c r="BG111" s="223">
        <f>IF(N111="zákl. přenesená",J111,0)</f>
        <v>0</v>
      </c>
      <c r="BH111" s="223">
        <f>IF(N111="sníž. přenesená",J111,0)</f>
        <v>0</v>
      </c>
      <c r="BI111" s="223">
        <f>IF(N111="nulová",J111,0)</f>
        <v>0</v>
      </c>
      <c r="BJ111" s="22" t="s">
        <v>77</v>
      </c>
      <c r="BK111" s="223">
        <f>ROUND(I111*H111,2)</f>
        <v>0</v>
      </c>
      <c r="BL111" s="22" t="s">
        <v>134</v>
      </c>
      <c r="BM111" s="22" t="s">
        <v>169</v>
      </c>
    </row>
    <row r="112" s="1" customFormat="1">
      <c r="B112" s="44"/>
      <c r="C112" s="72"/>
      <c r="D112" s="224" t="s">
        <v>136</v>
      </c>
      <c r="E112" s="72"/>
      <c r="F112" s="225" t="s">
        <v>147</v>
      </c>
      <c r="G112" s="72"/>
      <c r="H112" s="72"/>
      <c r="I112" s="183"/>
      <c r="J112" s="72"/>
      <c r="K112" s="72"/>
      <c r="L112" s="70"/>
      <c r="M112" s="226"/>
      <c r="N112" s="45"/>
      <c r="O112" s="45"/>
      <c r="P112" s="45"/>
      <c r="Q112" s="45"/>
      <c r="R112" s="45"/>
      <c r="S112" s="45"/>
      <c r="T112" s="93"/>
      <c r="AT112" s="22" t="s">
        <v>136</v>
      </c>
      <c r="AU112" s="22" t="s">
        <v>84</v>
      </c>
    </row>
    <row r="113" s="11" customFormat="1">
      <c r="B113" s="227"/>
      <c r="C113" s="228"/>
      <c r="D113" s="224" t="s">
        <v>148</v>
      </c>
      <c r="E113" s="229" t="s">
        <v>21</v>
      </c>
      <c r="F113" s="230" t="s">
        <v>153</v>
      </c>
      <c r="G113" s="228"/>
      <c r="H113" s="231">
        <v>166.40000000000001</v>
      </c>
      <c r="I113" s="232"/>
      <c r="J113" s="228"/>
      <c r="K113" s="228"/>
      <c r="L113" s="233"/>
      <c r="M113" s="234"/>
      <c r="N113" s="235"/>
      <c r="O113" s="235"/>
      <c r="P113" s="235"/>
      <c r="Q113" s="235"/>
      <c r="R113" s="235"/>
      <c r="S113" s="235"/>
      <c r="T113" s="236"/>
      <c r="AT113" s="237" t="s">
        <v>148</v>
      </c>
      <c r="AU113" s="237" t="s">
        <v>84</v>
      </c>
      <c r="AV113" s="11" t="s">
        <v>84</v>
      </c>
      <c r="AW113" s="11" t="s">
        <v>35</v>
      </c>
      <c r="AX113" s="11" t="s">
        <v>77</v>
      </c>
      <c r="AY113" s="237" t="s">
        <v>127</v>
      </c>
    </row>
    <row r="114" s="1" customFormat="1" ht="38.25" customHeight="1">
      <c r="B114" s="44"/>
      <c r="C114" s="212" t="s">
        <v>170</v>
      </c>
      <c r="D114" s="212" t="s">
        <v>129</v>
      </c>
      <c r="E114" s="213" t="s">
        <v>171</v>
      </c>
      <c r="F114" s="214" t="s">
        <v>172</v>
      </c>
      <c r="G114" s="215" t="s">
        <v>145</v>
      </c>
      <c r="H114" s="216">
        <v>1443.7000000000001</v>
      </c>
      <c r="I114" s="217"/>
      <c r="J114" s="218">
        <f>ROUND(I114*H114,2)</f>
        <v>0</v>
      </c>
      <c r="K114" s="214" t="s">
        <v>133</v>
      </c>
      <c r="L114" s="70"/>
      <c r="M114" s="219" t="s">
        <v>21</v>
      </c>
      <c r="N114" s="220" t="s">
        <v>43</v>
      </c>
      <c r="O114" s="45"/>
      <c r="P114" s="221">
        <f>O114*H114</f>
        <v>0</v>
      </c>
      <c r="Q114" s="221">
        <v>9.0000000000000006E-05</v>
      </c>
      <c r="R114" s="221">
        <f>Q114*H114</f>
        <v>0.12993300000000002</v>
      </c>
      <c r="S114" s="221">
        <v>0.128</v>
      </c>
      <c r="T114" s="222">
        <f>S114*H114</f>
        <v>184.7936</v>
      </c>
      <c r="AR114" s="22" t="s">
        <v>134</v>
      </c>
      <c r="AT114" s="22" t="s">
        <v>129</v>
      </c>
      <c r="AU114" s="22" t="s">
        <v>84</v>
      </c>
      <c r="AY114" s="22" t="s">
        <v>127</v>
      </c>
      <c r="BE114" s="223">
        <f>IF(N114="základní",J114,0)</f>
        <v>0</v>
      </c>
      <c r="BF114" s="223">
        <f>IF(N114="snížená",J114,0)</f>
        <v>0</v>
      </c>
      <c r="BG114" s="223">
        <f>IF(N114="zákl. přenesená",J114,0)</f>
        <v>0</v>
      </c>
      <c r="BH114" s="223">
        <f>IF(N114="sníž. přenesená",J114,0)</f>
        <v>0</v>
      </c>
      <c r="BI114" s="223">
        <f>IF(N114="nulová",J114,0)</f>
        <v>0</v>
      </c>
      <c r="BJ114" s="22" t="s">
        <v>77</v>
      </c>
      <c r="BK114" s="223">
        <f>ROUND(I114*H114,2)</f>
        <v>0</v>
      </c>
      <c r="BL114" s="22" t="s">
        <v>134</v>
      </c>
      <c r="BM114" s="22" t="s">
        <v>173</v>
      </c>
    </row>
    <row r="115" s="1" customFormat="1">
      <c r="B115" s="44"/>
      <c r="C115" s="72"/>
      <c r="D115" s="224" t="s">
        <v>136</v>
      </c>
      <c r="E115" s="72"/>
      <c r="F115" s="225" t="s">
        <v>174</v>
      </c>
      <c r="G115" s="72"/>
      <c r="H115" s="72"/>
      <c r="I115" s="183"/>
      <c r="J115" s="72"/>
      <c r="K115" s="72"/>
      <c r="L115" s="70"/>
      <c r="M115" s="226"/>
      <c r="N115" s="45"/>
      <c r="O115" s="45"/>
      <c r="P115" s="45"/>
      <c r="Q115" s="45"/>
      <c r="R115" s="45"/>
      <c r="S115" s="45"/>
      <c r="T115" s="93"/>
      <c r="AT115" s="22" t="s">
        <v>136</v>
      </c>
      <c r="AU115" s="22" t="s">
        <v>84</v>
      </c>
    </row>
    <row r="116" s="11" customFormat="1">
      <c r="B116" s="227"/>
      <c r="C116" s="228"/>
      <c r="D116" s="224" t="s">
        <v>148</v>
      </c>
      <c r="E116" s="229" t="s">
        <v>21</v>
      </c>
      <c r="F116" s="230" t="s">
        <v>175</v>
      </c>
      <c r="G116" s="228"/>
      <c r="H116" s="231">
        <v>1443.7000000000001</v>
      </c>
      <c r="I116" s="232"/>
      <c r="J116" s="228"/>
      <c r="K116" s="228"/>
      <c r="L116" s="233"/>
      <c r="M116" s="234"/>
      <c r="N116" s="235"/>
      <c r="O116" s="235"/>
      <c r="P116" s="235"/>
      <c r="Q116" s="235"/>
      <c r="R116" s="235"/>
      <c r="S116" s="235"/>
      <c r="T116" s="236"/>
      <c r="AT116" s="237" t="s">
        <v>148</v>
      </c>
      <c r="AU116" s="237" t="s">
        <v>84</v>
      </c>
      <c r="AV116" s="11" t="s">
        <v>84</v>
      </c>
      <c r="AW116" s="11" t="s">
        <v>35</v>
      </c>
      <c r="AX116" s="11" t="s">
        <v>77</v>
      </c>
      <c r="AY116" s="237" t="s">
        <v>127</v>
      </c>
    </row>
    <row r="117" s="1" customFormat="1" ht="38.25" customHeight="1">
      <c r="B117" s="44"/>
      <c r="C117" s="212" t="s">
        <v>176</v>
      </c>
      <c r="D117" s="212" t="s">
        <v>129</v>
      </c>
      <c r="E117" s="213" t="s">
        <v>177</v>
      </c>
      <c r="F117" s="214" t="s">
        <v>178</v>
      </c>
      <c r="G117" s="215" t="s">
        <v>179</v>
      </c>
      <c r="H117" s="216">
        <v>432.10000000000002</v>
      </c>
      <c r="I117" s="217"/>
      <c r="J117" s="218">
        <f>ROUND(I117*H117,2)</f>
        <v>0</v>
      </c>
      <c r="K117" s="214" t="s">
        <v>133</v>
      </c>
      <c r="L117" s="70"/>
      <c r="M117" s="219" t="s">
        <v>21</v>
      </c>
      <c r="N117" s="220" t="s">
        <v>43</v>
      </c>
      <c r="O117" s="45"/>
      <c r="P117" s="221">
        <f>O117*H117</f>
        <v>0</v>
      </c>
      <c r="Q117" s="221">
        <v>0</v>
      </c>
      <c r="R117" s="221">
        <f>Q117*H117</f>
        <v>0</v>
      </c>
      <c r="S117" s="221">
        <v>0.20499999999999999</v>
      </c>
      <c r="T117" s="222">
        <f>S117*H117</f>
        <v>88.580500000000001</v>
      </c>
      <c r="AR117" s="22" t="s">
        <v>134</v>
      </c>
      <c r="AT117" s="22" t="s">
        <v>129</v>
      </c>
      <c r="AU117" s="22" t="s">
        <v>84</v>
      </c>
      <c r="AY117" s="22" t="s">
        <v>127</v>
      </c>
      <c r="BE117" s="223">
        <f>IF(N117="základní",J117,0)</f>
        <v>0</v>
      </c>
      <c r="BF117" s="223">
        <f>IF(N117="snížená",J117,0)</f>
        <v>0</v>
      </c>
      <c r="BG117" s="223">
        <f>IF(N117="zákl. přenesená",J117,0)</f>
        <v>0</v>
      </c>
      <c r="BH117" s="223">
        <f>IF(N117="sníž. přenesená",J117,0)</f>
        <v>0</v>
      </c>
      <c r="BI117" s="223">
        <f>IF(N117="nulová",J117,0)</f>
        <v>0</v>
      </c>
      <c r="BJ117" s="22" t="s">
        <v>77</v>
      </c>
      <c r="BK117" s="223">
        <f>ROUND(I117*H117,2)</f>
        <v>0</v>
      </c>
      <c r="BL117" s="22" t="s">
        <v>134</v>
      </c>
      <c r="BM117" s="22" t="s">
        <v>180</v>
      </c>
    </row>
    <row r="118" s="1" customFormat="1">
      <c r="B118" s="44"/>
      <c r="C118" s="72"/>
      <c r="D118" s="224" t="s">
        <v>136</v>
      </c>
      <c r="E118" s="72"/>
      <c r="F118" s="225" t="s">
        <v>181</v>
      </c>
      <c r="G118" s="72"/>
      <c r="H118" s="72"/>
      <c r="I118" s="183"/>
      <c r="J118" s="72"/>
      <c r="K118" s="72"/>
      <c r="L118" s="70"/>
      <c r="M118" s="226"/>
      <c r="N118" s="45"/>
      <c r="O118" s="45"/>
      <c r="P118" s="45"/>
      <c r="Q118" s="45"/>
      <c r="R118" s="45"/>
      <c r="S118" s="45"/>
      <c r="T118" s="93"/>
      <c r="AT118" s="22" t="s">
        <v>136</v>
      </c>
      <c r="AU118" s="22" t="s">
        <v>84</v>
      </c>
    </row>
    <row r="119" s="11" customFormat="1">
      <c r="B119" s="227"/>
      <c r="C119" s="228"/>
      <c r="D119" s="224" t="s">
        <v>148</v>
      </c>
      <c r="E119" s="229" t="s">
        <v>21</v>
      </c>
      <c r="F119" s="230" t="s">
        <v>182</v>
      </c>
      <c r="G119" s="228"/>
      <c r="H119" s="231">
        <v>432.10000000000002</v>
      </c>
      <c r="I119" s="232"/>
      <c r="J119" s="228"/>
      <c r="K119" s="228"/>
      <c r="L119" s="233"/>
      <c r="M119" s="234"/>
      <c r="N119" s="235"/>
      <c r="O119" s="235"/>
      <c r="P119" s="235"/>
      <c r="Q119" s="235"/>
      <c r="R119" s="235"/>
      <c r="S119" s="235"/>
      <c r="T119" s="236"/>
      <c r="AT119" s="237" t="s">
        <v>148</v>
      </c>
      <c r="AU119" s="237" t="s">
        <v>84</v>
      </c>
      <c r="AV119" s="11" t="s">
        <v>84</v>
      </c>
      <c r="AW119" s="11" t="s">
        <v>35</v>
      </c>
      <c r="AX119" s="11" t="s">
        <v>77</v>
      </c>
      <c r="AY119" s="237" t="s">
        <v>127</v>
      </c>
    </row>
    <row r="120" s="1" customFormat="1" ht="25.5" customHeight="1">
      <c r="B120" s="44"/>
      <c r="C120" s="212" t="s">
        <v>183</v>
      </c>
      <c r="D120" s="212" t="s">
        <v>129</v>
      </c>
      <c r="E120" s="213" t="s">
        <v>184</v>
      </c>
      <c r="F120" s="214" t="s">
        <v>185</v>
      </c>
      <c r="G120" s="215" t="s">
        <v>186</v>
      </c>
      <c r="H120" s="216">
        <v>147.15000000000001</v>
      </c>
      <c r="I120" s="217"/>
      <c r="J120" s="218">
        <f>ROUND(I120*H120,2)</f>
        <v>0</v>
      </c>
      <c r="K120" s="214" t="s">
        <v>133</v>
      </c>
      <c r="L120" s="70"/>
      <c r="M120" s="219" t="s">
        <v>21</v>
      </c>
      <c r="N120" s="220" t="s">
        <v>43</v>
      </c>
      <c r="O120" s="45"/>
      <c r="P120" s="221">
        <f>O120*H120</f>
        <v>0</v>
      </c>
      <c r="Q120" s="221">
        <v>0</v>
      </c>
      <c r="R120" s="221">
        <f>Q120*H120</f>
        <v>0</v>
      </c>
      <c r="S120" s="221">
        <v>0</v>
      </c>
      <c r="T120" s="222">
        <f>S120*H120</f>
        <v>0</v>
      </c>
      <c r="AR120" s="22" t="s">
        <v>134</v>
      </c>
      <c r="AT120" s="22" t="s">
        <v>129</v>
      </c>
      <c r="AU120" s="22" t="s">
        <v>84</v>
      </c>
      <c r="AY120" s="22" t="s">
        <v>127</v>
      </c>
      <c r="BE120" s="223">
        <f>IF(N120="základní",J120,0)</f>
        <v>0</v>
      </c>
      <c r="BF120" s="223">
        <f>IF(N120="snížená",J120,0)</f>
        <v>0</v>
      </c>
      <c r="BG120" s="223">
        <f>IF(N120="zákl. přenesená",J120,0)</f>
        <v>0</v>
      </c>
      <c r="BH120" s="223">
        <f>IF(N120="sníž. přenesená",J120,0)</f>
        <v>0</v>
      </c>
      <c r="BI120" s="223">
        <f>IF(N120="nulová",J120,0)</f>
        <v>0</v>
      </c>
      <c r="BJ120" s="22" t="s">
        <v>77</v>
      </c>
      <c r="BK120" s="223">
        <f>ROUND(I120*H120,2)</f>
        <v>0</v>
      </c>
      <c r="BL120" s="22" t="s">
        <v>134</v>
      </c>
      <c r="BM120" s="22" t="s">
        <v>187</v>
      </c>
    </row>
    <row r="121" s="1" customFormat="1">
      <c r="B121" s="44"/>
      <c r="C121" s="72"/>
      <c r="D121" s="224" t="s">
        <v>136</v>
      </c>
      <c r="E121" s="72"/>
      <c r="F121" s="249" t="s">
        <v>188</v>
      </c>
      <c r="G121" s="72"/>
      <c r="H121" s="72"/>
      <c r="I121" s="183"/>
      <c r="J121" s="72"/>
      <c r="K121" s="72"/>
      <c r="L121" s="70"/>
      <c r="M121" s="226"/>
      <c r="N121" s="45"/>
      <c r="O121" s="45"/>
      <c r="P121" s="45"/>
      <c r="Q121" s="45"/>
      <c r="R121" s="45"/>
      <c r="S121" s="45"/>
      <c r="T121" s="93"/>
      <c r="AT121" s="22" t="s">
        <v>136</v>
      </c>
      <c r="AU121" s="22" t="s">
        <v>84</v>
      </c>
    </row>
    <row r="122" s="1" customFormat="1" ht="25.5" customHeight="1">
      <c r="B122" s="44"/>
      <c r="C122" s="212" t="s">
        <v>189</v>
      </c>
      <c r="D122" s="212" t="s">
        <v>129</v>
      </c>
      <c r="E122" s="213" t="s">
        <v>190</v>
      </c>
      <c r="F122" s="214" t="s">
        <v>191</v>
      </c>
      <c r="G122" s="215" t="s">
        <v>186</v>
      </c>
      <c r="H122" s="216">
        <v>395.39999999999998</v>
      </c>
      <c r="I122" s="217"/>
      <c r="J122" s="218">
        <f>ROUND(I122*H122,2)</f>
        <v>0</v>
      </c>
      <c r="K122" s="214" t="s">
        <v>21</v>
      </c>
      <c r="L122" s="70"/>
      <c r="M122" s="219" t="s">
        <v>21</v>
      </c>
      <c r="N122" s="220" t="s">
        <v>43</v>
      </c>
      <c r="O122" s="45"/>
      <c r="P122" s="221">
        <f>O122*H122</f>
        <v>0</v>
      </c>
      <c r="Q122" s="221">
        <v>0</v>
      </c>
      <c r="R122" s="221">
        <f>Q122*H122</f>
        <v>0</v>
      </c>
      <c r="S122" s="221">
        <v>0</v>
      </c>
      <c r="T122" s="222">
        <f>S122*H122</f>
        <v>0</v>
      </c>
      <c r="AR122" s="22" t="s">
        <v>134</v>
      </c>
      <c r="AT122" s="22" t="s">
        <v>129</v>
      </c>
      <c r="AU122" s="22" t="s">
        <v>84</v>
      </c>
      <c r="AY122" s="22" t="s">
        <v>127</v>
      </c>
      <c r="BE122" s="223">
        <f>IF(N122="základní",J122,0)</f>
        <v>0</v>
      </c>
      <c r="BF122" s="223">
        <f>IF(N122="snížená",J122,0)</f>
        <v>0</v>
      </c>
      <c r="BG122" s="223">
        <f>IF(N122="zákl. přenesená",J122,0)</f>
        <v>0</v>
      </c>
      <c r="BH122" s="223">
        <f>IF(N122="sníž. přenesená",J122,0)</f>
        <v>0</v>
      </c>
      <c r="BI122" s="223">
        <f>IF(N122="nulová",J122,0)</f>
        <v>0</v>
      </c>
      <c r="BJ122" s="22" t="s">
        <v>77</v>
      </c>
      <c r="BK122" s="223">
        <f>ROUND(I122*H122,2)</f>
        <v>0</v>
      </c>
      <c r="BL122" s="22" t="s">
        <v>134</v>
      </c>
      <c r="BM122" s="22" t="s">
        <v>192</v>
      </c>
    </row>
    <row r="123" s="1" customFormat="1">
      <c r="B123" s="44"/>
      <c r="C123" s="72"/>
      <c r="D123" s="224" t="s">
        <v>136</v>
      </c>
      <c r="E123" s="72"/>
      <c r="F123" s="249" t="s">
        <v>188</v>
      </c>
      <c r="G123" s="72"/>
      <c r="H123" s="72"/>
      <c r="I123" s="183"/>
      <c r="J123" s="72"/>
      <c r="K123" s="72"/>
      <c r="L123" s="70"/>
      <c r="M123" s="226"/>
      <c r="N123" s="45"/>
      <c r="O123" s="45"/>
      <c r="P123" s="45"/>
      <c r="Q123" s="45"/>
      <c r="R123" s="45"/>
      <c r="S123" s="45"/>
      <c r="T123" s="93"/>
      <c r="AT123" s="22" t="s">
        <v>136</v>
      </c>
      <c r="AU123" s="22" t="s">
        <v>84</v>
      </c>
    </row>
    <row r="124" s="1" customFormat="1" ht="38.25" customHeight="1">
      <c r="B124" s="44"/>
      <c r="C124" s="212" t="s">
        <v>193</v>
      </c>
      <c r="D124" s="212" t="s">
        <v>129</v>
      </c>
      <c r="E124" s="213" t="s">
        <v>194</v>
      </c>
      <c r="F124" s="214" t="s">
        <v>195</v>
      </c>
      <c r="G124" s="215" t="s">
        <v>186</v>
      </c>
      <c r="H124" s="216">
        <v>147.15000000000001</v>
      </c>
      <c r="I124" s="217"/>
      <c r="J124" s="218">
        <f>ROUND(I124*H124,2)</f>
        <v>0</v>
      </c>
      <c r="K124" s="214" t="s">
        <v>133</v>
      </c>
      <c r="L124" s="70"/>
      <c r="M124" s="219" t="s">
        <v>21</v>
      </c>
      <c r="N124" s="220" t="s">
        <v>43</v>
      </c>
      <c r="O124" s="45"/>
      <c r="P124" s="221">
        <f>O124*H124</f>
        <v>0</v>
      </c>
      <c r="Q124" s="221">
        <v>0</v>
      </c>
      <c r="R124" s="221">
        <f>Q124*H124</f>
        <v>0</v>
      </c>
      <c r="S124" s="221">
        <v>0</v>
      </c>
      <c r="T124" s="222">
        <f>S124*H124</f>
        <v>0</v>
      </c>
      <c r="AR124" s="22" t="s">
        <v>134</v>
      </c>
      <c r="AT124" s="22" t="s">
        <v>129</v>
      </c>
      <c r="AU124" s="22" t="s">
        <v>84</v>
      </c>
      <c r="AY124" s="22" t="s">
        <v>127</v>
      </c>
      <c r="BE124" s="223">
        <f>IF(N124="základní",J124,0)</f>
        <v>0</v>
      </c>
      <c r="BF124" s="223">
        <f>IF(N124="snížená",J124,0)</f>
        <v>0</v>
      </c>
      <c r="BG124" s="223">
        <f>IF(N124="zákl. přenesená",J124,0)</f>
        <v>0</v>
      </c>
      <c r="BH124" s="223">
        <f>IF(N124="sníž. přenesená",J124,0)</f>
        <v>0</v>
      </c>
      <c r="BI124" s="223">
        <f>IF(N124="nulová",J124,0)</f>
        <v>0</v>
      </c>
      <c r="BJ124" s="22" t="s">
        <v>77</v>
      </c>
      <c r="BK124" s="223">
        <f>ROUND(I124*H124,2)</f>
        <v>0</v>
      </c>
      <c r="BL124" s="22" t="s">
        <v>134</v>
      </c>
      <c r="BM124" s="22" t="s">
        <v>196</v>
      </c>
    </row>
    <row r="125" s="1" customFormat="1">
      <c r="B125" s="44"/>
      <c r="C125" s="72"/>
      <c r="D125" s="224" t="s">
        <v>136</v>
      </c>
      <c r="E125" s="72"/>
      <c r="F125" s="225" t="s">
        <v>197</v>
      </c>
      <c r="G125" s="72"/>
      <c r="H125" s="72"/>
      <c r="I125" s="183"/>
      <c r="J125" s="72"/>
      <c r="K125" s="72"/>
      <c r="L125" s="70"/>
      <c r="M125" s="226"/>
      <c r="N125" s="45"/>
      <c r="O125" s="45"/>
      <c r="P125" s="45"/>
      <c r="Q125" s="45"/>
      <c r="R125" s="45"/>
      <c r="S125" s="45"/>
      <c r="T125" s="93"/>
      <c r="AT125" s="22" t="s">
        <v>136</v>
      </c>
      <c r="AU125" s="22" t="s">
        <v>84</v>
      </c>
    </row>
    <row r="126" s="11" customFormat="1">
      <c r="B126" s="227"/>
      <c r="C126" s="228"/>
      <c r="D126" s="224" t="s">
        <v>148</v>
      </c>
      <c r="E126" s="229" t="s">
        <v>21</v>
      </c>
      <c r="F126" s="230" t="s">
        <v>198</v>
      </c>
      <c r="G126" s="228"/>
      <c r="H126" s="231">
        <v>57.579999999999998</v>
      </c>
      <c r="I126" s="232"/>
      <c r="J126" s="228"/>
      <c r="K126" s="228"/>
      <c r="L126" s="233"/>
      <c r="M126" s="234"/>
      <c r="N126" s="235"/>
      <c r="O126" s="235"/>
      <c r="P126" s="235"/>
      <c r="Q126" s="235"/>
      <c r="R126" s="235"/>
      <c r="S126" s="235"/>
      <c r="T126" s="236"/>
      <c r="AT126" s="237" t="s">
        <v>148</v>
      </c>
      <c r="AU126" s="237" t="s">
        <v>84</v>
      </c>
      <c r="AV126" s="11" t="s">
        <v>84</v>
      </c>
      <c r="AW126" s="11" t="s">
        <v>35</v>
      </c>
      <c r="AX126" s="11" t="s">
        <v>72</v>
      </c>
      <c r="AY126" s="237" t="s">
        <v>127</v>
      </c>
    </row>
    <row r="127" s="11" customFormat="1">
      <c r="B127" s="227"/>
      <c r="C127" s="228"/>
      <c r="D127" s="224" t="s">
        <v>148</v>
      </c>
      <c r="E127" s="229" t="s">
        <v>21</v>
      </c>
      <c r="F127" s="230" t="s">
        <v>199</v>
      </c>
      <c r="G127" s="228"/>
      <c r="H127" s="231">
        <v>8.0099999999999998</v>
      </c>
      <c r="I127" s="232"/>
      <c r="J127" s="228"/>
      <c r="K127" s="228"/>
      <c r="L127" s="233"/>
      <c r="M127" s="234"/>
      <c r="N127" s="235"/>
      <c r="O127" s="235"/>
      <c r="P127" s="235"/>
      <c r="Q127" s="235"/>
      <c r="R127" s="235"/>
      <c r="S127" s="235"/>
      <c r="T127" s="236"/>
      <c r="AT127" s="237" t="s">
        <v>148</v>
      </c>
      <c r="AU127" s="237" t="s">
        <v>84</v>
      </c>
      <c r="AV127" s="11" t="s">
        <v>84</v>
      </c>
      <c r="AW127" s="11" t="s">
        <v>35</v>
      </c>
      <c r="AX127" s="11" t="s">
        <v>72</v>
      </c>
      <c r="AY127" s="237" t="s">
        <v>127</v>
      </c>
    </row>
    <row r="128" s="11" customFormat="1">
      <c r="B128" s="227"/>
      <c r="C128" s="228"/>
      <c r="D128" s="224" t="s">
        <v>148</v>
      </c>
      <c r="E128" s="229" t="s">
        <v>21</v>
      </c>
      <c r="F128" s="230" t="s">
        <v>200</v>
      </c>
      <c r="G128" s="228"/>
      <c r="H128" s="231">
        <v>58.859999999999999</v>
      </c>
      <c r="I128" s="232"/>
      <c r="J128" s="228"/>
      <c r="K128" s="228"/>
      <c r="L128" s="233"/>
      <c r="M128" s="234"/>
      <c r="N128" s="235"/>
      <c r="O128" s="235"/>
      <c r="P128" s="235"/>
      <c r="Q128" s="235"/>
      <c r="R128" s="235"/>
      <c r="S128" s="235"/>
      <c r="T128" s="236"/>
      <c r="AT128" s="237" t="s">
        <v>148</v>
      </c>
      <c r="AU128" s="237" t="s">
        <v>84</v>
      </c>
      <c r="AV128" s="11" t="s">
        <v>84</v>
      </c>
      <c r="AW128" s="11" t="s">
        <v>35</v>
      </c>
      <c r="AX128" s="11" t="s">
        <v>72</v>
      </c>
      <c r="AY128" s="237" t="s">
        <v>127</v>
      </c>
    </row>
    <row r="129" s="11" customFormat="1">
      <c r="B129" s="227"/>
      <c r="C129" s="228"/>
      <c r="D129" s="224" t="s">
        <v>148</v>
      </c>
      <c r="E129" s="229" t="s">
        <v>21</v>
      </c>
      <c r="F129" s="230" t="s">
        <v>201</v>
      </c>
      <c r="G129" s="228"/>
      <c r="H129" s="231">
        <v>22.699999999999999</v>
      </c>
      <c r="I129" s="232"/>
      <c r="J129" s="228"/>
      <c r="K129" s="228"/>
      <c r="L129" s="233"/>
      <c r="M129" s="234"/>
      <c r="N129" s="235"/>
      <c r="O129" s="235"/>
      <c r="P129" s="235"/>
      <c r="Q129" s="235"/>
      <c r="R129" s="235"/>
      <c r="S129" s="235"/>
      <c r="T129" s="236"/>
      <c r="AT129" s="237" t="s">
        <v>148</v>
      </c>
      <c r="AU129" s="237" t="s">
        <v>84</v>
      </c>
      <c r="AV129" s="11" t="s">
        <v>84</v>
      </c>
      <c r="AW129" s="11" t="s">
        <v>35</v>
      </c>
      <c r="AX129" s="11" t="s">
        <v>72</v>
      </c>
      <c r="AY129" s="237" t="s">
        <v>127</v>
      </c>
    </row>
    <row r="130" s="12" customFormat="1">
      <c r="B130" s="238"/>
      <c r="C130" s="239"/>
      <c r="D130" s="224" t="s">
        <v>148</v>
      </c>
      <c r="E130" s="240" t="s">
        <v>21</v>
      </c>
      <c r="F130" s="241" t="s">
        <v>155</v>
      </c>
      <c r="G130" s="239"/>
      <c r="H130" s="242">
        <v>147.15000000000001</v>
      </c>
      <c r="I130" s="243"/>
      <c r="J130" s="239"/>
      <c r="K130" s="239"/>
      <c r="L130" s="244"/>
      <c r="M130" s="245"/>
      <c r="N130" s="246"/>
      <c r="O130" s="246"/>
      <c r="P130" s="246"/>
      <c r="Q130" s="246"/>
      <c r="R130" s="246"/>
      <c r="S130" s="246"/>
      <c r="T130" s="247"/>
      <c r="AT130" s="248" t="s">
        <v>148</v>
      </c>
      <c r="AU130" s="248" t="s">
        <v>84</v>
      </c>
      <c r="AV130" s="12" t="s">
        <v>134</v>
      </c>
      <c r="AW130" s="12" t="s">
        <v>35</v>
      </c>
      <c r="AX130" s="12" t="s">
        <v>77</v>
      </c>
      <c r="AY130" s="248" t="s">
        <v>127</v>
      </c>
    </row>
    <row r="131" s="1" customFormat="1" ht="38.25" customHeight="1">
      <c r="B131" s="44"/>
      <c r="C131" s="212" t="s">
        <v>202</v>
      </c>
      <c r="D131" s="212" t="s">
        <v>129</v>
      </c>
      <c r="E131" s="213" t="s">
        <v>203</v>
      </c>
      <c r="F131" s="214" t="s">
        <v>204</v>
      </c>
      <c r="G131" s="215" t="s">
        <v>186</v>
      </c>
      <c r="H131" s="216">
        <v>395.39999999999998</v>
      </c>
      <c r="I131" s="217"/>
      <c r="J131" s="218">
        <f>ROUND(I131*H131,2)</f>
        <v>0</v>
      </c>
      <c r="K131" s="214" t="s">
        <v>21</v>
      </c>
      <c r="L131" s="70"/>
      <c r="M131" s="219" t="s">
        <v>21</v>
      </c>
      <c r="N131" s="220" t="s">
        <v>43</v>
      </c>
      <c r="O131" s="45"/>
      <c r="P131" s="221">
        <f>O131*H131</f>
        <v>0</v>
      </c>
      <c r="Q131" s="221">
        <v>0</v>
      </c>
      <c r="R131" s="221">
        <f>Q131*H131</f>
        <v>0</v>
      </c>
      <c r="S131" s="221">
        <v>0</v>
      </c>
      <c r="T131" s="222">
        <f>S131*H131</f>
        <v>0</v>
      </c>
      <c r="AR131" s="22" t="s">
        <v>134</v>
      </c>
      <c r="AT131" s="22" t="s">
        <v>129</v>
      </c>
      <c r="AU131" s="22" t="s">
        <v>84</v>
      </c>
      <c r="AY131" s="22" t="s">
        <v>127</v>
      </c>
      <c r="BE131" s="223">
        <f>IF(N131="základní",J131,0)</f>
        <v>0</v>
      </c>
      <c r="BF131" s="223">
        <f>IF(N131="snížená",J131,0)</f>
        <v>0</v>
      </c>
      <c r="BG131" s="223">
        <f>IF(N131="zákl. přenesená",J131,0)</f>
        <v>0</v>
      </c>
      <c r="BH131" s="223">
        <f>IF(N131="sníž. přenesená",J131,0)</f>
        <v>0</v>
      </c>
      <c r="BI131" s="223">
        <f>IF(N131="nulová",J131,0)</f>
        <v>0</v>
      </c>
      <c r="BJ131" s="22" t="s">
        <v>77</v>
      </c>
      <c r="BK131" s="223">
        <f>ROUND(I131*H131,2)</f>
        <v>0</v>
      </c>
      <c r="BL131" s="22" t="s">
        <v>134</v>
      </c>
      <c r="BM131" s="22" t="s">
        <v>205</v>
      </c>
    </row>
    <row r="132" s="1" customFormat="1">
      <c r="B132" s="44"/>
      <c r="C132" s="72"/>
      <c r="D132" s="224" t="s">
        <v>136</v>
      </c>
      <c r="E132" s="72"/>
      <c r="F132" s="225" t="s">
        <v>197</v>
      </c>
      <c r="G132" s="72"/>
      <c r="H132" s="72"/>
      <c r="I132" s="183"/>
      <c r="J132" s="72"/>
      <c r="K132" s="72"/>
      <c r="L132" s="70"/>
      <c r="M132" s="226"/>
      <c r="N132" s="45"/>
      <c r="O132" s="45"/>
      <c r="P132" s="45"/>
      <c r="Q132" s="45"/>
      <c r="R132" s="45"/>
      <c r="S132" s="45"/>
      <c r="T132" s="93"/>
      <c r="AT132" s="22" t="s">
        <v>136</v>
      </c>
      <c r="AU132" s="22" t="s">
        <v>84</v>
      </c>
    </row>
    <row r="133" s="11" customFormat="1">
      <c r="B133" s="227"/>
      <c r="C133" s="228"/>
      <c r="D133" s="224" t="s">
        <v>148</v>
      </c>
      <c r="E133" s="229" t="s">
        <v>21</v>
      </c>
      <c r="F133" s="230" t="s">
        <v>206</v>
      </c>
      <c r="G133" s="228"/>
      <c r="H133" s="231">
        <v>161.65000000000001</v>
      </c>
      <c r="I133" s="232"/>
      <c r="J133" s="228"/>
      <c r="K133" s="228"/>
      <c r="L133" s="233"/>
      <c r="M133" s="234"/>
      <c r="N133" s="235"/>
      <c r="O133" s="235"/>
      <c r="P133" s="235"/>
      <c r="Q133" s="235"/>
      <c r="R133" s="235"/>
      <c r="S133" s="235"/>
      <c r="T133" s="236"/>
      <c r="AT133" s="237" t="s">
        <v>148</v>
      </c>
      <c r="AU133" s="237" t="s">
        <v>84</v>
      </c>
      <c r="AV133" s="11" t="s">
        <v>84</v>
      </c>
      <c r="AW133" s="11" t="s">
        <v>35</v>
      </c>
      <c r="AX133" s="11" t="s">
        <v>72</v>
      </c>
      <c r="AY133" s="237" t="s">
        <v>127</v>
      </c>
    </row>
    <row r="134" s="11" customFormat="1">
      <c r="B134" s="227"/>
      <c r="C134" s="228"/>
      <c r="D134" s="224" t="s">
        <v>148</v>
      </c>
      <c r="E134" s="229" t="s">
        <v>21</v>
      </c>
      <c r="F134" s="230" t="s">
        <v>207</v>
      </c>
      <c r="G134" s="228"/>
      <c r="H134" s="231">
        <v>233.75</v>
      </c>
      <c r="I134" s="232"/>
      <c r="J134" s="228"/>
      <c r="K134" s="228"/>
      <c r="L134" s="233"/>
      <c r="M134" s="234"/>
      <c r="N134" s="235"/>
      <c r="O134" s="235"/>
      <c r="P134" s="235"/>
      <c r="Q134" s="235"/>
      <c r="R134" s="235"/>
      <c r="S134" s="235"/>
      <c r="T134" s="236"/>
      <c r="AT134" s="237" t="s">
        <v>148</v>
      </c>
      <c r="AU134" s="237" t="s">
        <v>84</v>
      </c>
      <c r="AV134" s="11" t="s">
        <v>84</v>
      </c>
      <c r="AW134" s="11" t="s">
        <v>35</v>
      </c>
      <c r="AX134" s="11" t="s">
        <v>72</v>
      </c>
      <c r="AY134" s="237" t="s">
        <v>127</v>
      </c>
    </row>
    <row r="135" s="12" customFormat="1">
      <c r="B135" s="238"/>
      <c r="C135" s="239"/>
      <c r="D135" s="224" t="s">
        <v>148</v>
      </c>
      <c r="E135" s="240" t="s">
        <v>21</v>
      </c>
      <c r="F135" s="241" t="s">
        <v>155</v>
      </c>
      <c r="G135" s="239"/>
      <c r="H135" s="242">
        <v>395.39999999999998</v>
      </c>
      <c r="I135" s="243"/>
      <c r="J135" s="239"/>
      <c r="K135" s="239"/>
      <c r="L135" s="244"/>
      <c r="M135" s="245"/>
      <c r="N135" s="246"/>
      <c r="O135" s="246"/>
      <c r="P135" s="246"/>
      <c r="Q135" s="246"/>
      <c r="R135" s="246"/>
      <c r="S135" s="246"/>
      <c r="T135" s="247"/>
      <c r="AT135" s="248" t="s">
        <v>148</v>
      </c>
      <c r="AU135" s="248" t="s">
        <v>84</v>
      </c>
      <c r="AV135" s="12" t="s">
        <v>134</v>
      </c>
      <c r="AW135" s="12" t="s">
        <v>35</v>
      </c>
      <c r="AX135" s="12" t="s">
        <v>77</v>
      </c>
      <c r="AY135" s="248" t="s">
        <v>127</v>
      </c>
    </row>
    <row r="136" s="1" customFormat="1" ht="38.25" customHeight="1">
      <c r="B136" s="44"/>
      <c r="C136" s="212" t="s">
        <v>208</v>
      </c>
      <c r="D136" s="212" t="s">
        <v>129</v>
      </c>
      <c r="E136" s="213" t="s">
        <v>209</v>
      </c>
      <c r="F136" s="214" t="s">
        <v>210</v>
      </c>
      <c r="G136" s="215" t="s">
        <v>186</v>
      </c>
      <c r="H136" s="216">
        <v>147.15000000000001</v>
      </c>
      <c r="I136" s="217"/>
      <c r="J136" s="218">
        <f>ROUND(I136*H136,2)</f>
        <v>0</v>
      </c>
      <c r="K136" s="214" t="s">
        <v>133</v>
      </c>
      <c r="L136" s="70"/>
      <c r="M136" s="219" t="s">
        <v>21</v>
      </c>
      <c r="N136" s="220" t="s">
        <v>43</v>
      </c>
      <c r="O136" s="45"/>
      <c r="P136" s="221">
        <f>O136*H136</f>
        <v>0</v>
      </c>
      <c r="Q136" s="221">
        <v>0</v>
      </c>
      <c r="R136" s="221">
        <f>Q136*H136</f>
        <v>0</v>
      </c>
      <c r="S136" s="221">
        <v>0</v>
      </c>
      <c r="T136" s="222">
        <f>S136*H136</f>
        <v>0</v>
      </c>
      <c r="AR136" s="22" t="s">
        <v>134</v>
      </c>
      <c r="AT136" s="22" t="s">
        <v>129</v>
      </c>
      <c r="AU136" s="22" t="s">
        <v>84</v>
      </c>
      <c r="AY136" s="22" t="s">
        <v>127</v>
      </c>
      <c r="BE136" s="223">
        <f>IF(N136="základní",J136,0)</f>
        <v>0</v>
      </c>
      <c r="BF136" s="223">
        <f>IF(N136="snížená",J136,0)</f>
        <v>0</v>
      </c>
      <c r="BG136" s="223">
        <f>IF(N136="zákl. přenesená",J136,0)</f>
        <v>0</v>
      </c>
      <c r="BH136" s="223">
        <f>IF(N136="sníž. přenesená",J136,0)</f>
        <v>0</v>
      </c>
      <c r="BI136" s="223">
        <f>IF(N136="nulová",J136,0)</f>
        <v>0</v>
      </c>
      <c r="BJ136" s="22" t="s">
        <v>77</v>
      </c>
      <c r="BK136" s="223">
        <f>ROUND(I136*H136,2)</f>
        <v>0</v>
      </c>
      <c r="BL136" s="22" t="s">
        <v>134</v>
      </c>
      <c r="BM136" s="22" t="s">
        <v>211</v>
      </c>
    </row>
    <row r="137" s="1" customFormat="1">
      <c r="B137" s="44"/>
      <c r="C137" s="72"/>
      <c r="D137" s="224" t="s">
        <v>136</v>
      </c>
      <c r="E137" s="72"/>
      <c r="F137" s="225" t="s">
        <v>197</v>
      </c>
      <c r="G137" s="72"/>
      <c r="H137" s="72"/>
      <c r="I137" s="183"/>
      <c r="J137" s="72"/>
      <c r="K137" s="72"/>
      <c r="L137" s="70"/>
      <c r="M137" s="226"/>
      <c r="N137" s="45"/>
      <c r="O137" s="45"/>
      <c r="P137" s="45"/>
      <c r="Q137" s="45"/>
      <c r="R137" s="45"/>
      <c r="S137" s="45"/>
      <c r="T137" s="93"/>
      <c r="AT137" s="22" t="s">
        <v>136</v>
      </c>
      <c r="AU137" s="22" t="s">
        <v>84</v>
      </c>
    </row>
    <row r="138" s="1" customFormat="1" ht="38.25" customHeight="1">
      <c r="B138" s="44"/>
      <c r="C138" s="212" t="s">
        <v>10</v>
      </c>
      <c r="D138" s="212" t="s">
        <v>129</v>
      </c>
      <c r="E138" s="213" t="s">
        <v>212</v>
      </c>
      <c r="F138" s="214" t="s">
        <v>213</v>
      </c>
      <c r="G138" s="215" t="s">
        <v>186</v>
      </c>
      <c r="H138" s="216">
        <v>395.39999999999998</v>
      </c>
      <c r="I138" s="217"/>
      <c r="J138" s="218">
        <f>ROUND(I138*H138,2)</f>
        <v>0</v>
      </c>
      <c r="K138" s="214" t="s">
        <v>21</v>
      </c>
      <c r="L138" s="70"/>
      <c r="M138" s="219" t="s">
        <v>21</v>
      </c>
      <c r="N138" s="220" t="s">
        <v>43</v>
      </c>
      <c r="O138" s="45"/>
      <c r="P138" s="221">
        <f>O138*H138</f>
        <v>0</v>
      </c>
      <c r="Q138" s="221">
        <v>0</v>
      </c>
      <c r="R138" s="221">
        <f>Q138*H138</f>
        <v>0</v>
      </c>
      <c r="S138" s="221">
        <v>0</v>
      </c>
      <c r="T138" s="222">
        <f>S138*H138</f>
        <v>0</v>
      </c>
      <c r="AR138" s="22" t="s">
        <v>134</v>
      </c>
      <c r="AT138" s="22" t="s">
        <v>129</v>
      </c>
      <c r="AU138" s="22" t="s">
        <v>84</v>
      </c>
      <c r="AY138" s="22" t="s">
        <v>127</v>
      </c>
      <c r="BE138" s="223">
        <f>IF(N138="základní",J138,0)</f>
        <v>0</v>
      </c>
      <c r="BF138" s="223">
        <f>IF(N138="snížená",J138,0)</f>
        <v>0</v>
      </c>
      <c r="BG138" s="223">
        <f>IF(N138="zákl. přenesená",J138,0)</f>
        <v>0</v>
      </c>
      <c r="BH138" s="223">
        <f>IF(N138="sníž. přenesená",J138,0)</f>
        <v>0</v>
      </c>
      <c r="BI138" s="223">
        <f>IF(N138="nulová",J138,0)</f>
        <v>0</v>
      </c>
      <c r="BJ138" s="22" t="s">
        <v>77</v>
      </c>
      <c r="BK138" s="223">
        <f>ROUND(I138*H138,2)</f>
        <v>0</v>
      </c>
      <c r="BL138" s="22" t="s">
        <v>134</v>
      </c>
      <c r="BM138" s="22" t="s">
        <v>214</v>
      </c>
    </row>
    <row r="139" s="1" customFormat="1">
      <c r="B139" s="44"/>
      <c r="C139" s="72"/>
      <c r="D139" s="224" t="s">
        <v>136</v>
      </c>
      <c r="E139" s="72"/>
      <c r="F139" s="225" t="s">
        <v>197</v>
      </c>
      <c r="G139" s="72"/>
      <c r="H139" s="72"/>
      <c r="I139" s="183"/>
      <c r="J139" s="72"/>
      <c r="K139" s="72"/>
      <c r="L139" s="70"/>
      <c r="M139" s="226"/>
      <c r="N139" s="45"/>
      <c r="O139" s="45"/>
      <c r="P139" s="45"/>
      <c r="Q139" s="45"/>
      <c r="R139" s="45"/>
      <c r="S139" s="45"/>
      <c r="T139" s="93"/>
      <c r="AT139" s="22" t="s">
        <v>136</v>
      </c>
      <c r="AU139" s="22" t="s">
        <v>84</v>
      </c>
    </row>
    <row r="140" s="1" customFormat="1" ht="38.25" customHeight="1">
      <c r="B140" s="44"/>
      <c r="C140" s="212" t="s">
        <v>215</v>
      </c>
      <c r="D140" s="212" t="s">
        <v>129</v>
      </c>
      <c r="E140" s="213" t="s">
        <v>216</v>
      </c>
      <c r="F140" s="214" t="s">
        <v>217</v>
      </c>
      <c r="G140" s="215" t="s">
        <v>186</v>
      </c>
      <c r="H140" s="216">
        <v>147.15000000000001</v>
      </c>
      <c r="I140" s="217"/>
      <c r="J140" s="218">
        <f>ROUND(I140*H140,2)</f>
        <v>0</v>
      </c>
      <c r="K140" s="214" t="s">
        <v>133</v>
      </c>
      <c r="L140" s="70"/>
      <c r="M140" s="219" t="s">
        <v>21</v>
      </c>
      <c r="N140" s="220" t="s">
        <v>43</v>
      </c>
      <c r="O140" s="45"/>
      <c r="P140" s="221">
        <f>O140*H140</f>
        <v>0</v>
      </c>
      <c r="Q140" s="221">
        <v>0</v>
      </c>
      <c r="R140" s="221">
        <f>Q140*H140</f>
        <v>0</v>
      </c>
      <c r="S140" s="221">
        <v>0</v>
      </c>
      <c r="T140" s="222">
        <f>S140*H140</f>
        <v>0</v>
      </c>
      <c r="AR140" s="22" t="s">
        <v>134</v>
      </c>
      <c r="AT140" s="22" t="s">
        <v>129</v>
      </c>
      <c r="AU140" s="22" t="s">
        <v>84</v>
      </c>
      <c r="AY140" s="22" t="s">
        <v>127</v>
      </c>
      <c r="BE140" s="223">
        <f>IF(N140="základní",J140,0)</f>
        <v>0</v>
      </c>
      <c r="BF140" s="223">
        <f>IF(N140="snížená",J140,0)</f>
        <v>0</v>
      </c>
      <c r="BG140" s="223">
        <f>IF(N140="zákl. přenesená",J140,0)</f>
        <v>0</v>
      </c>
      <c r="BH140" s="223">
        <f>IF(N140="sníž. přenesená",J140,0)</f>
        <v>0</v>
      </c>
      <c r="BI140" s="223">
        <f>IF(N140="nulová",J140,0)</f>
        <v>0</v>
      </c>
      <c r="BJ140" s="22" t="s">
        <v>77</v>
      </c>
      <c r="BK140" s="223">
        <f>ROUND(I140*H140,2)</f>
        <v>0</v>
      </c>
      <c r="BL140" s="22" t="s">
        <v>134</v>
      </c>
      <c r="BM140" s="22" t="s">
        <v>218</v>
      </c>
    </row>
    <row r="141" s="1" customFormat="1">
      <c r="B141" s="44"/>
      <c r="C141" s="72"/>
      <c r="D141" s="224" t="s">
        <v>136</v>
      </c>
      <c r="E141" s="72"/>
      <c r="F141" s="225" t="s">
        <v>219</v>
      </c>
      <c r="G141" s="72"/>
      <c r="H141" s="72"/>
      <c r="I141" s="183"/>
      <c r="J141" s="72"/>
      <c r="K141" s="72"/>
      <c r="L141" s="70"/>
      <c r="M141" s="226"/>
      <c r="N141" s="45"/>
      <c r="O141" s="45"/>
      <c r="P141" s="45"/>
      <c r="Q141" s="45"/>
      <c r="R141" s="45"/>
      <c r="S141" s="45"/>
      <c r="T141" s="93"/>
      <c r="AT141" s="22" t="s">
        <v>136</v>
      </c>
      <c r="AU141" s="22" t="s">
        <v>84</v>
      </c>
    </row>
    <row r="142" s="1" customFormat="1" ht="51" customHeight="1">
      <c r="B142" s="44"/>
      <c r="C142" s="212" t="s">
        <v>220</v>
      </c>
      <c r="D142" s="212" t="s">
        <v>129</v>
      </c>
      <c r="E142" s="213" t="s">
        <v>221</v>
      </c>
      <c r="F142" s="214" t="s">
        <v>222</v>
      </c>
      <c r="G142" s="215" t="s">
        <v>186</v>
      </c>
      <c r="H142" s="216">
        <v>395.39999999999998</v>
      </c>
      <c r="I142" s="217"/>
      <c r="J142" s="218">
        <f>ROUND(I142*H142,2)</f>
        <v>0</v>
      </c>
      <c r="K142" s="214" t="s">
        <v>21</v>
      </c>
      <c r="L142" s="70"/>
      <c r="M142" s="219" t="s">
        <v>21</v>
      </c>
      <c r="N142" s="220" t="s">
        <v>43</v>
      </c>
      <c r="O142" s="45"/>
      <c r="P142" s="221">
        <f>O142*H142</f>
        <v>0</v>
      </c>
      <c r="Q142" s="221">
        <v>0</v>
      </c>
      <c r="R142" s="221">
        <f>Q142*H142</f>
        <v>0</v>
      </c>
      <c r="S142" s="221">
        <v>0</v>
      </c>
      <c r="T142" s="222">
        <f>S142*H142</f>
        <v>0</v>
      </c>
      <c r="AR142" s="22" t="s">
        <v>134</v>
      </c>
      <c r="AT142" s="22" t="s">
        <v>129</v>
      </c>
      <c r="AU142" s="22" t="s">
        <v>84</v>
      </c>
      <c r="AY142" s="22" t="s">
        <v>127</v>
      </c>
      <c r="BE142" s="223">
        <f>IF(N142="základní",J142,0)</f>
        <v>0</v>
      </c>
      <c r="BF142" s="223">
        <f>IF(N142="snížená",J142,0)</f>
        <v>0</v>
      </c>
      <c r="BG142" s="223">
        <f>IF(N142="zákl. přenesená",J142,0)</f>
        <v>0</v>
      </c>
      <c r="BH142" s="223">
        <f>IF(N142="sníž. přenesená",J142,0)</f>
        <v>0</v>
      </c>
      <c r="BI142" s="223">
        <f>IF(N142="nulová",J142,0)</f>
        <v>0</v>
      </c>
      <c r="BJ142" s="22" t="s">
        <v>77</v>
      </c>
      <c r="BK142" s="223">
        <f>ROUND(I142*H142,2)</f>
        <v>0</v>
      </c>
      <c r="BL142" s="22" t="s">
        <v>134</v>
      </c>
      <c r="BM142" s="22" t="s">
        <v>223</v>
      </c>
    </row>
    <row r="143" s="1" customFormat="1">
      <c r="B143" s="44"/>
      <c r="C143" s="72"/>
      <c r="D143" s="224" t="s">
        <v>136</v>
      </c>
      <c r="E143" s="72"/>
      <c r="F143" s="225" t="s">
        <v>219</v>
      </c>
      <c r="G143" s="72"/>
      <c r="H143" s="72"/>
      <c r="I143" s="183"/>
      <c r="J143" s="72"/>
      <c r="K143" s="72"/>
      <c r="L143" s="70"/>
      <c r="M143" s="226"/>
      <c r="N143" s="45"/>
      <c r="O143" s="45"/>
      <c r="P143" s="45"/>
      <c r="Q143" s="45"/>
      <c r="R143" s="45"/>
      <c r="S143" s="45"/>
      <c r="T143" s="93"/>
      <c r="AT143" s="22" t="s">
        <v>136</v>
      </c>
      <c r="AU143" s="22" t="s">
        <v>84</v>
      </c>
    </row>
    <row r="144" s="1" customFormat="1" ht="51" customHeight="1">
      <c r="B144" s="44"/>
      <c r="C144" s="212" t="s">
        <v>224</v>
      </c>
      <c r="D144" s="212" t="s">
        <v>129</v>
      </c>
      <c r="E144" s="213" t="s">
        <v>225</v>
      </c>
      <c r="F144" s="214" t="s">
        <v>226</v>
      </c>
      <c r="G144" s="215" t="s">
        <v>186</v>
      </c>
      <c r="H144" s="216">
        <v>4414.5</v>
      </c>
      <c r="I144" s="217"/>
      <c r="J144" s="218">
        <f>ROUND(I144*H144,2)</f>
        <v>0</v>
      </c>
      <c r="K144" s="214" t="s">
        <v>133</v>
      </c>
      <c r="L144" s="70"/>
      <c r="M144" s="219" t="s">
        <v>21</v>
      </c>
      <c r="N144" s="220" t="s">
        <v>43</v>
      </c>
      <c r="O144" s="45"/>
      <c r="P144" s="221">
        <f>O144*H144</f>
        <v>0</v>
      </c>
      <c r="Q144" s="221">
        <v>0</v>
      </c>
      <c r="R144" s="221">
        <f>Q144*H144</f>
        <v>0</v>
      </c>
      <c r="S144" s="221">
        <v>0</v>
      </c>
      <c r="T144" s="222">
        <f>S144*H144</f>
        <v>0</v>
      </c>
      <c r="AR144" s="22" t="s">
        <v>134</v>
      </c>
      <c r="AT144" s="22" t="s">
        <v>129</v>
      </c>
      <c r="AU144" s="22" t="s">
        <v>84</v>
      </c>
      <c r="AY144" s="22" t="s">
        <v>127</v>
      </c>
      <c r="BE144" s="223">
        <f>IF(N144="základní",J144,0)</f>
        <v>0</v>
      </c>
      <c r="BF144" s="223">
        <f>IF(N144="snížená",J144,0)</f>
        <v>0</v>
      </c>
      <c r="BG144" s="223">
        <f>IF(N144="zákl. přenesená",J144,0)</f>
        <v>0</v>
      </c>
      <c r="BH144" s="223">
        <f>IF(N144="sníž. přenesená",J144,0)</f>
        <v>0</v>
      </c>
      <c r="BI144" s="223">
        <f>IF(N144="nulová",J144,0)</f>
        <v>0</v>
      </c>
      <c r="BJ144" s="22" t="s">
        <v>77</v>
      </c>
      <c r="BK144" s="223">
        <f>ROUND(I144*H144,2)</f>
        <v>0</v>
      </c>
      <c r="BL144" s="22" t="s">
        <v>134</v>
      </c>
      <c r="BM144" s="22" t="s">
        <v>227</v>
      </c>
    </row>
    <row r="145" s="1" customFormat="1">
      <c r="B145" s="44"/>
      <c r="C145" s="72"/>
      <c r="D145" s="224" t="s">
        <v>136</v>
      </c>
      <c r="E145" s="72"/>
      <c r="F145" s="225" t="s">
        <v>219</v>
      </c>
      <c r="G145" s="72"/>
      <c r="H145" s="72"/>
      <c r="I145" s="183"/>
      <c r="J145" s="72"/>
      <c r="K145" s="72"/>
      <c r="L145" s="70"/>
      <c r="M145" s="226"/>
      <c r="N145" s="45"/>
      <c r="O145" s="45"/>
      <c r="P145" s="45"/>
      <c r="Q145" s="45"/>
      <c r="R145" s="45"/>
      <c r="S145" s="45"/>
      <c r="T145" s="93"/>
      <c r="AT145" s="22" t="s">
        <v>136</v>
      </c>
      <c r="AU145" s="22" t="s">
        <v>84</v>
      </c>
    </row>
    <row r="146" s="11" customFormat="1">
      <c r="B146" s="227"/>
      <c r="C146" s="228"/>
      <c r="D146" s="224" t="s">
        <v>148</v>
      </c>
      <c r="E146" s="228"/>
      <c r="F146" s="230" t="s">
        <v>228</v>
      </c>
      <c r="G146" s="228"/>
      <c r="H146" s="231">
        <v>4414.5</v>
      </c>
      <c r="I146" s="232"/>
      <c r="J146" s="228"/>
      <c r="K146" s="228"/>
      <c r="L146" s="233"/>
      <c r="M146" s="234"/>
      <c r="N146" s="235"/>
      <c r="O146" s="235"/>
      <c r="P146" s="235"/>
      <c r="Q146" s="235"/>
      <c r="R146" s="235"/>
      <c r="S146" s="235"/>
      <c r="T146" s="236"/>
      <c r="AT146" s="237" t="s">
        <v>148</v>
      </c>
      <c r="AU146" s="237" t="s">
        <v>84</v>
      </c>
      <c r="AV146" s="11" t="s">
        <v>84</v>
      </c>
      <c r="AW146" s="11" t="s">
        <v>6</v>
      </c>
      <c r="AX146" s="11" t="s">
        <v>77</v>
      </c>
      <c r="AY146" s="237" t="s">
        <v>127</v>
      </c>
    </row>
    <row r="147" s="1" customFormat="1" ht="51" customHeight="1">
      <c r="B147" s="44"/>
      <c r="C147" s="212" t="s">
        <v>229</v>
      </c>
      <c r="D147" s="212" t="s">
        <v>129</v>
      </c>
      <c r="E147" s="213" t="s">
        <v>230</v>
      </c>
      <c r="F147" s="214" t="s">
        <v>231</v>
      </c>
      <c r="G147" s="215" t="s">
        <v>186</v>
      </c>
      <c r="H147" s="216">
        <v>11862</v>
      </c>
      <c r="I147" s="217"/>
      <c r="J147" s="218">
        <f>ROUND(I147*H147,2)</f>
        <v>0</v>
      </c>
      <c r="K147" s="214" t="s">
        <v>21</v>
      </c>
      <c r="L147" s="70"/>
      <c r="M147" s="219" t="s">
        <v>21</v>
      </c>
      <c r="N147" s="220" t="s">
        <v>43</v>
      </c>
      <c r="O147" s="45"/>
      <c r="P147" s="221">
        <f>O147*H147</f>
        <v>0</v>
      </c>
      <c r="Q147" s="221">
        <v>0</v>
      </c>
      <c r="R147" s="221">
        <f>Q147*H147</f>
        <v>0</v>
      </c>
      <c r="S147" s="221">
        <v>0</v>
      </c>
      <c r="T147" s="222">
        <f>S147*H147</f>
        <v>0</v>
      </c>
      <c r="AR147" s="22" t="s">
        <v>134</v>
      </c>
      <c r="AT147" s="22" t="s">
        <v>129</v>
      </c>
      <c r="AU147" s="22" t="s">
        <v>84</v>
      </c>
      <c r="AY147" s="22" t="s">
        <v>127</v>
      </c>
      <c r="BE147" s="223">
        <f>IF(N147="základní",J147,0)</f>
        <v>0</v>
      </c>
      <c r="BF147" s="223">
        <f>IF(N147="snížená",J147,0)</f>
        <v>0</v>
      </c>
      <c r="BG147" s="223">
        <f>IF(N147="zákl. přenesená",J147,0)</f>
        <v>0</v>
      </c>
      <c r="BH147" s="223">
        <f>IF(N147="sníž. přenesená",J147,0)</f>
        <v>0</v>
      </c>
      <c r="BI147" s="223">
        <f>IF(N147="nulová",J147,0)</f>
        <v>0</v>
      </c>
      <c r="BJ147" s="22" t="s">
        <v>77</v>
      </c>
      <c r="BK147" s="223">
        <f>ROUND(I147*H147,2)</f>
        <v>0</v>
      </c>
      <c r="BL147" s="22" t="s">
        <v>134</v>
      </c>
      <c r="BM147" s="22" t="s">
        <v>232</v>
      </c>
    </row>
    <row r="148" s="1" customFormat="1">
      <c r="B148" s="44"/>
      <c r="C148" s="72"/>
      <c r="D148" s="224" t="s">
        <v>136</v>
      </c>
      <c r="E148" s="72"/>
      <c r="F148" s="225" t="s">
        <v>219</v>
      </c>
      <c r="G148" s="72"/>
      <c r="H148" s="72"/>
      <c r="I148" s="183"/>
      <c r="J148" s="72"/>
      <c r="K148" s="72"/>
      <c r="L148" s="70"/>
      <c r="M148" s="226"/>
      <c r="N148" s="45"/>
      <c r="O148" s="45"/>
      <c r="P148" s="45"/>
      <c r="Q148" s="45"/>
      <c r="R148" s="45"/>
      <c r="S148" s="45"/>
      <c r="T148" s="93"/>
      <c r="AT148" s="22" t="s">
        <v>136</v>
      </c>
      <c r="AU148" s="22" t="s">
        <v>84</v>
      </c>
    </row>
    <row r="149" s="11" customFormat="1">
      <c r="B149" s="227"/>
      <c r="C149" s="228"/>
      <c r="D149" s="224" t="s">
        <v>148</v>
      </c>
      <c r="E149" s="228"/>
      <c r="F149" s="230" t="s">
        <v>233</v>
      </c>
      <c r="G149" s="228"/>
      <c r="H149" s="231">
        <v>11862</v>
      </c>
      <c r="I149" s="232"/>
      <c r="J149" s="228"/>
      <c r="K149" s="228"/>
      <c r="L149" s="233"/>
      <c r="M149" s="234"/>
      <c r="N149" s="235"/>
      <c r="O149" s="235"/>
      <c r="P149" s="235"/>
      <c r="Q149" s="235"/>
      <c r="R149" s="235"/>
      <c r="S149" s="235"/>
      <c r="T149" s="236"/>
      <c r="AT149" s="237" t="s">
        <v>148</v>
      </c>
      <c r="AU149" s="237" t="s">
        <v>84</v>
      </c>
      <c r="AV149" s="11" t="s">
        <v>84</v>
      </c>
      <c r="AW149" s="11" t="s">
        <v>6</v>
      </c>
      <c r="AX149" s="11" t="s">
        <v>77</v>
      </c>
      <c r="AY149" s="237" t="s">
        <v>127</v>
      </c>
    </row>
    <row r="150" s="1" customFormat="1" ht="25.5" customHeight="1">
      <c r="B150" s="44"/>
      <c r="C150" s="212" t="s">
        <v>234</v>
      </c>
      <c r="D150" s="212" t="s">
        <v>129</v>
      </c>
      <c r="E150" s="213" t="s">
        <v>235</v>
      </c>
      <c r="F150" s="214" t="s">
        <v>236</v>
      </c>
      <c r="G150" s="215" t="s">
        <v>186</v>
      </c>
      <c r="H150" s="216">
        <v>147.15000000000001</v>
      </c>
      <c r="I150" s="217"/>
      <c r="J150" s="218">
        <f>ROUND(I150*H150,2)</f>
        <v>0</v>
      </c>
      <c r="K150" s="214" t="s">
        <v>133</v>
      </c>
      <c r="L150" s="70"/>
      <c r="M150" s="219" t="s">
        <v>21</v>
      </c>
      <c r="N150" s="220" t="s">
        <v>43</v>
      </c>
      <c r="O150" s="45"/>
      <c r="P150" s="221">
        <f>O150*H150</f>
        <v>0</v>
      </c>
      <c r="Q150" s="221">
        <v>0</v>
      </c>
      <c r="R150" s="221">
        <f>Q150*H150</f>
        <v>0</v>
      </c>
      <c r="S150" s="221">
        <v>0</v>
      </c>
      <c r="T150" s="222">
        <f>S150*H150</f>
        <v>0</v>
      </c>
      <c r="AR150" s="22" t="s">
        <v>134</v>
      </c>
      <c r="AT150" s="22" t="s">
        <v>129</v>
      </c>
      <c r="AU150" s="22" t="s">
        <v>84</v>
      </c>
      <c r="AY150" s="22" t="s">
        <v>127</v>
      </c>
      <c r="BE150" s="223">
        <f>IF(N150="základní",J150,0)</f>
        <v>0</v>
      </c>
      <c r="BF150" s="223">
        <f>IF(N150="snížená",J150,0)</f>
        <v>0</v>
      </c>
      <c r="BG150" s="223">
        <f>IF(N150="zákl. přenesená",J150,0)</f>
        <v>0</v>
      </c>
      <c r="BH150" s="223">
        <f>IF(N150="sníž. přenesená",J150,0)</f>
        <v>0</v>
      </c>
      <c r="BI150" s="223">
        <f>IF(N150="nulová",J150,0)</f>
        <v>0</v>
      </c>
      <c r="BJ150" s="22" t="s">
        <v>77</v>
      </c>
      <c r="BK150" s="223">
        <f>ROUND(I150*H150,2)</f>
        <v>0</v>
      </c>
      <c r="BL150" s="22" t="s">
        <v>134</v>
      </c>
      <c r="BM150" s="22" t="s">
        <v>237</v>
      </c>
    </row>
    <row r="151" s="1" customFormat="1">
      <c r="B151" s="44"/>
      <c r="C151" s="72"/>
      <c r="D151" s="224" t="s">
        <v>136</v>
      </c>
      <c r="E151" s="72"/>
      <c r="F151" s="225" t="s">
        <v>238</v>
      </c>
      <c r="G151" s="72"/>
      <c r="H151" s="72"/>
      <c r="I151" s="183"/>
      <c r="J151" s="72"/>
      <c r="K151" s="72"/>
      <c r="L151" s="70"/>
      <c r="M151" s="226"/>
      <c r="N151" s="45"/>
      <c r="O151" s="45"/>
      <c r="P151" s="45"/>
      <c r="Q151" s="45"/>
      <c r="R151" s="45"/>
      <c r="S151" s="45"/>
      <c r="T151" s="93"/>
      <c r="AT151" s="22" t="s">
        <v>136</v>
      </c>
      <c r="AU151" s="22" t="s">
        <v>84</v>
      </c>
    </row>
    <row r="152" s="1" customFormat="1" ht="25.5" customHeight="1">
      <c r="B152" s="44"/>
      <c r="C152" s="212" t="s">
        <v>9</v>
      </c>
      <c r="D152" s="212" t="s">
        <v>129</v>
      </c>
      <c r="E152" s="213" t="s">
        <v>239</v>
      </c>
      <c r="F152" s="214" t="s">
        <v>240</v>
      </c>
      <c r="G152" s="215" t="s">
        <v>186</v>
      </c>
      <c r="H152" s="216">
        <v>395.39999999999998</v>
      </c>
      <c r="I152" s="217"/>
      <c r="J152" s="218">
        <f>ROUND(I152*H152,2)</f>
        <v>0</v>
      </c>
      <c r="K152" s="214" t="s">
        <v>21</v>
      </c>
      <c r="L152" s="70"/>
      <c r="M152" s="219" t="s">
        <v>21</v>
      </c>
      <c r="N152" s="220" t="s">
        <v>43</v>
      </c>
      <c r="O152" s="45"/>
      <c r="P152" s="221">
        <f>O152*H152</f>
        <v>0</v>
      </c>
      <c r="Q152" s="221">
        <v>0</v>
      </c>
      <c r="R152" s="221">
        <f>Q152*H152</f>
        <v>0</v>
      </c>
      <c r="S152" s="221">
        <v>0</v>
      </c>
      <c r="T152" s="222">
        <f>S152*H152</f>
        <v>0</v>
      </c>
      <c r="AR152" s="22" t="s">
        <v>134</v>
      </c>
      <c r="AT152" s="22" t="s">
        <v>129</v>
      </c>
      <c r="AU152" s="22" t="s">
        <v>84</v>
      </c>
      <c r="AY152" s="22" t="s">
        <v>127</v>
      </c>
      <c r="BE152" s="223">
        <f>IF(N152="základní",J152,0)</f>
        <v>0</v>
      </c>
      <c r="BF152" s="223">
        <f>IF(N152="snížená",J152,0)</f>
        <v>0</v>
      </c>
      <c r="BG152" s="223">
        <f>IF(N152="zákl. přenesená",J152,0)</f>
        <v>0</v>
      </c>
      <c r="BH152" s="223">
        <f>IF(N152="sníž. přenesená",J152,0)</f>
        <v>0</v>
      </c>
      <c r="BI152" s="223">
        <f>IF(N152="nulová",J152,0)</f>
        <v>0</v>
      </c>
      <c r="BJ152" s="22" t="s">
        <v>77</v>
      </c>
      <c r="BK152" s="223">
        <f>ROUND(I152*H152,2)</f>
        <v>0</v>
      </c>
      <c r="BL152" s="22" t="s">
        <v>134</v>
      </c>
      <c r="BM152" s="22" t="s">
        <v>241</v>
      </c>
    </row>
    <row r="153" s="1" customFormat="1">
      <c r="B153" s="44"/>
      <c r="C153" s="72"/>
      <c r="D153" s="224" t="s">
        <v>136</v>
      </c>
      <c r="E153" s="72"/>
      <c r="F153" s="225" t="s">
        <v>238</v>
      </c>
      <c r="G153" s="72"/>
      <c r="H153" s="72"/>
      <c r="I153" s="183"/>
      <c r="J153" s="72"/>
      <c r="K153" s="72"/>
      <c r="L153" s="70"/>
      <c r="M153" s="226"/>
      <c r="N153" s="45"/>
      <c r="O153" s="45"/>
      <c r="P153" s="45"/>
      <c r="Q153" s="45"/>
      <c r="R153" s="45"/>
      <c r="S153" s="45"/>
      <c r="T153" s="93"/>
      <c r="AT153" s="22" t="s">
        <v>136</v>
      </c>
      <c r="AU153" s="22" t="s">
        <v>84</v>
      </c>
    </row>
    <row r="154" s="1" customFormat="1" ht="38.25" customHeight="1">
      <c r="B154" s="44"/>
      <c r="C154" s="212" t="s">
        <v>242</v>
      </c>
      <c r="D154" s="212" t="s">
        <v>129</v>
      </c>
      <c r="E154" s="213" t="s">
        <v>243</v>
      </c>
      <c r="F154" s="214" t="s">
        <v>244</v>
      </c>
      <c r="G154" s="215" t="s">
        <v>186</v>
      </c>
      <c r="H154" s="216">
        <v>395.39999999999998</v>
      </c>
      <c r="I154" s="217"/>
      <c r="J154" s="218">
        <f>ROUND(I154*H154,2)</f>
        <v>0</v>
      </c>
      <c r="K154" s="214" t="s">
        <v>133</v>
      </c>
      <c r="L154" s="70"/>
      <c r="M154" s="219" t="s">
        <v>21</v>
      </c>
      <c r="N154" s="220" t="s">
        <v>43</v>
      </c>
      <c r="O154" s="45"/>
      <c r="P154" s="221">
        <f>O154*H154</f>
        <v>0</v>
      </c>
      <c r="Q154" s="221">
        <v>0</v>
      </c>
      <c r="R154" s="221">
        <f>Q154*H154</f>
        <v>0</v>
      </c>
      <c r="S154" s="221">
        <v>0</v>
      </c>
      <c r="T154" s="222">
        <f>S154*H154</f>
        <v>0</v>
      </c>
      <c r="AR154" s="22" t="s">
        <v>134</v>
      </c>
      <c r="AT154" s="22" t="s">
        <v>129</v>
      </c>
      <c r="AU154" s="22" t="s">
        <v>84</v>
      </c>
      <c r="AY154" s="22" t="s">
        <v>127</v>
      </c>
      <c r="BE154" s="223">
        <f>IF(N154="základní",J154,0)</f>
        <v>0</v>
      </c>
      <c r="BF154" s="223">
        <f>IF(N154="snížená",J154,0)</f>
        <v>0</v>
      </c>
      <c r="BG154" s="223">
        <f>IF(N154="zákl. přenesená",J154,0)</f>
        <v>0</v>
      </c>
      <c r="BH154" s="223">
        <f>IF(N154="sníž. přenesená",J154,0)</f>
        <v>0</v>
      </c>
      <c r="BI154" s="223">
        <f>IF(N154="nulová",J154,0)</f>
        <v>0</v>
      </c>
      <c r="BJ154" s="22" t="s">
        <v>77</v>
      </c>
      <c r="BK154" s="223">
        <f>ROUND(I154*H154,2)</f>
        <v>0</v>
      </c>
      <c r="BL154" s="22" t="s">
        <v>134</v>
      </c>
      <c r="BM154" s="22" t="s">
        <v>245</v>
      </c>
    </row>
    <row r="155" s="1" customFormat="1">
      <c r="B155" s="44"/>
      <c r="C155" s="72"/>
      <c r="D155" s="224" t="s">
        <v>136</v>
      </c>
      <c r="E155" s="72"/>
      <c r="F155" s="249" t="s">
        <v>246</v>
      </c>
      <c r="G155" s="72"/>
      <c r="H155" s="72"/>
      <c r="I155" s="183"/>
      <c r="J155" s="72"/>
      <c r="K155" s="72"/>
      <c r="L155" s="70"/>
      <c r="M155" s="226"/>
      <c r="N155" s="45"/>
      <c r="O155" s="45"/>
      <c r="P155" s="45"/>
      <c r="Q155" s="45"/>
      <c r="R155" s="45"/>
      <c r="S155" s="45"/>
      <c r="T155" s="93"/>
      <c r="AT155" s="22" t="s">
        <v>136</v>
      </c>
      <c r="AU155" s="22" t="s">
        <v>84</v>
      </c>
    </row>
    <row r="156" s="11" customFormat="1">
      <c r="B156" s="227"/>
      <c r="C156" s="228"/>
      <c r="D156" s="224" t="s">
        <v>148</v>
      </c>
      <c r="E156" s="229" t="s">
        <v>21</v>
      </c>
      <c r="F156" s="230" t="s">
        <v>206</v>
      </c>
      <c r="G156" s="228"/>
      <c r="H156" s="231">
        <v>161.65000000000001</v>
      </c>
      <c r="I156" s="232"/>
      <c r="J156" s="228"/>
      <c r="K156" s="228"/>
      <c r="L156" s="233"/>
      <c r="M156" s="234"/>
      <c r="N156" s="235"/>
      <c r="O156" s="235"/>
      <c r="P156" s="235"/>
      <c r="Q156" s="235"/>
      <c r="R156" s="235"/>
      <c r="S156" s="235"/>
      <c r="T156" s="236"/>
      <c r="AT156" s="237" t="s">
        <v>148</v>
      </c>
      <c r="AU156" s="237" t="s">
        <v>84</v>
      </c>
      <c r="AV156" s="11" t="s">
        <v>84</v>
      </c>
      <c r="AW156" s="11" t="s">
        <v>35</v>
      </c>
      <c r="AX156" s="11" t="s">
        <v>72</v>
      </c>
      <c r="AY156" s="237" t="s">
        <v>127</v>
      </c>
    </row>
    <row r="157" s="11" customFormat="1">
      <c r="B157" s="227"/>
      <c r="C157" s="228"/>
      <c r="D157" s="224" t="s">
        <v>148</v>
      </c>
      <c r="E157" s="229" t="s">
        <v>21</v>
      </c>
      <c r="F157" s="230" t="s">
        <v>207</v>
      </c>
      <c r="G157" s="228"/>
      <c r="H157" s="231">
        <v>233.75</v>
      </c>
      <c r="I157" s="232"/>
      <c r="J157" s="228"/>
      <c r="K157" s="228"/>
      <c r="L157" s="233"/>
      <c r="M157" s="234"/>
      <c r="N157" s="235"/>
      <c r="O157" s="235"/>
      <c r="P157" s="235"/>
      <c r="Q157" s="235"/>
      <c r="R157" s="235"/>
      <c r="S157" s="235"/>
      <c r="T157" s="236"/>
      <c r="AT157" s="237" t="s">
        <v>148</v>
      </c>
      <c r="AU157" s="237" t="s">
        <v>84</v>
      </c>
      <c r="AV157" s="11" t="s">
        <v>84</v>
      </c>
      <c r="AW157" s="11" t="s">
        <v>35</v>
      </c>
      <c r="AX157" s="11" t="s">
        <v>72</v>
      </c>
      <c r="AY157" s="237" t="s">
        <v>127</v>
      </c>
    </row>
    <row r="158" s="12" customFormat="1">
      <c r="B158" s="238"/>
      <c r="C158" s="239"/>
      <c r="D158" s="224" t="s">
        <v>148</v>
      </c>
      <c r="E158" s="240" t="s">
        <v>21</v>
      </c>
      <c r="F158" s="241" t="s">
        <v>155</v>
      </c>
      <c r="G158" s="239"/>
      <c r="H158" s="242">
        <v>395.39999999999998</v>
      </c>
      <c r="I158" s="243"/>
      <c r="J158" s="239"/>
      <c r="K158" s="239"/>
      <c r="L158" s="244"/>
      <c r="M158" s="245"/>
      <c r="N158" s="246"/>
      <c r="O158" s="246"/>
      <c r="P158" s="246"/>
      <c r="Q158" s="246"/>
      <c r="R158" s="246"/>
      <c r="S158" s="246"/>
      <c r="T158" s="247"/>
      <c r="AT158" s="248" t="s">
        <v>148</v>
      </c>
      <c r="AU158" s="248" t="s">
        <v>84</v>
      </c>
      <c r="AV158" s="12" t="s">
        <v>134</v>
      </c>
      <c r="AW158" s="12" t="s">
        <v>35</v>
      </c>
      <c r="AX158" s="12" t="s">
        <v>77</v>
      </c>
      <c r="AY158" s="248" t="s">
        <v>127</v>
      </c>
    </row>
    <row r="159" s="1" customFormat="1" ht="16.5" customHeight="1">
      <c r="B159" s="44"/>
      <c r="C159" s="250" t="s">
        <v>247</v>
      </c>
      <c r="D159" s="250" t="s">
        <v>248</v>
      </c>
      <c r="E159" s="251" t="s">
        <v>249</v>
      </c>
      <c r="F159" s="252" t="s">
        <v>250</v>
      </c>
      <c r="G159" s="253" t="s">
        <v>251</v>
      </c>
      <c r="H159" s="254">
        <v>557.04999999999995</v>
      </c>
      <c r="I159" s="255"/>
      <c r="J159" s="256">
        <f>ROUND(I159*H159,2)</f>
        <v>0</v>
      </c>
      <c r="K159" s="252" t="s">
        <v>133</v>
      </c>
      <c r="L159" s="257"/>
      <c r="M159" s="258" t="s">
        <v>21</v>
      </c>
      <c r="N159" s="259" t="s">
        <v>43</v>
      </c>
      <c r="O159" s="45"/>
      <c r="P159" s="221">
        <f>O159*H159</f>
        <v>0</v>
      </c>
      <c r="Q159" s="221">
        <v>0</v>
      </c>
      <c r="R159" s="221">
        <f>Q159*H159</f>
        <v>0</v>
      </c>
      <c r="S159" s="221">
        <v>0</v>
      </c>
      <c r="T159" s="222">
        <f>S159*H159</f>
        <v>0</v>
      </c>
      <c r="AR159" s="22" t="s">
        <v>170</v>
      </c>
      <c r="AT159" s="22" t="s">
        <v>248</v>
      </c>
      <c r="AU159" s="22" t="s">
        <v>84</v>
      </c>
      <c r="AY159" s="22" t="s">
        <v>127</v>
      </c>
      <c r="BE159" s="223">
        <f>IF(N159="základní",J159,0)</f>
        <v>0</v>
      </c>
      <c r="BF159" s="223">
        <f>IF(N159="snížená",J159,0)</f>
        <v>0</v>
      </c>
      <c r="BG159" s="223">
        <f>IF(N159="zákl. přenesená",J159,0)</f>
        <v>0</v>
      </c>
      <c r="BH159" s="223">
        <f>IF(N159="sníž. přenesená",J159,0)</f>
        <v>0</v>
      </c>
      <c r="BI159" s="223">
        <f>IF(N159="nulová",J159,0)</f>
        <v>0</v>
      </c>
      <c r="BJ159" s="22" t="s">
        <v>77</v>
      </c>
      <c r="BK159" s="223">
        <f>ROUND(I159*H159,2)</f>
        <v>0</v>
      </c>
      <c r="BL159" s="22" t="s">
        <v>134</v>
      </c>
      <c r="BM159" s="22" t="s">
        <v>252</v>
      </c>
    </row>
    <row r="160" s="11" customFormat="1">
      <c r="B160" s="227"/>
      <c r="C160" s="228"/>
      <c r="D160" s="224" t="s">
        <v>148</v>
      </c>
      <c r="E160" s="229" t="s">
        <v>21</v>
      </c>
      <c r="F160" s="230" t="s">
        <v>206</v>
      </c>
      <c r="G160" s="228"/>
      <c r="H160" s="231">
        <v>161.65000000000001</v>
      </c>
      <c r="I160" s="232"/>
      <c r="J160" s="228"/>
      <c r="K160" s="228"/>
      <c r="L160" s="233"/>
      <c r="M160" s="234"/>
      <c r="N160" s="235"/>
      <c r="O160" s="235"/>
      <c r="P160" s="235"/>
      <c r="Q160" s="235"/>
      <c r="R160" s="235"/>
      <c r="S160" s="235"/>
      <c r="T160" s="236"/>
      <c r="AT160" s="237" t="s">
        <v>148</v>
      </c>
      <c r="AU160" s="237" t="s">
        <v>84</v>
      </c>
      <c r="AV160" s="11" t="s">
        <v>84</v>
      </c>
      <c r="AW160" s="11" t="s">
        <v>35</v>
      </c>
      <c r="AX160" s="11" t="s">
        <v>72</v>
      </c>
      <c r="AY160" s="237" t="s">
        <v>127</v>
      </c>
    </row>
    <row r="161" s="11" customFormat="1">
      <c r="B161" s="227"/>
      <c r="C161" s="228"/>
      <c r="D161" s="224" t="s">
        <v>148</v>
      </c>
      <c r="E161" s="229" t="s">
        <v>21</v>
      </c>
      <c r="F161" s="230" t="s">
        <v>253</v>
      </c>
      <c r="G161" s="228"/>
      <c r="H161" s="231">
        <v>116.875</v>
      </c>
      <c r="I161" s="232"/>
      <c r="J161" s="228"/>
      <c r="K161" s="228"/>
      <c r="L161" s="233"/>
      <c r="M161" s="234"/>
      <c r="N161" s="235"/>
      <c r="O161" s="235"/>
      <c r="P161" s="235"/>
      <c r="Q161" s="235"/>
      <c r="R161" s="235"/>
      <c r="S161" s="235"/>
      <c r="T161" s="236"/>
      <c r="AT161" s="237" t="s">
        <v>148</v>
      </c>
      <c r="AU161" s="237" t="s">
        <v>84</v>
      </c>
      <c r="AV161" s="11" t="s">
        <v>84</v>
      </c>
      <c r="AW161" s="11" t="s">
        <v>35</v>
      </c>
      <c r="AX161" s="11" t="s">
        <v>72</v>
      </c>
      <c r="AY161" s="237" t="s">
        <v>127</v>
      </c>
    </row>
    <row r="162" s="12" customFormat="1">
      <c r="B162" s="238"/>
      <c r="C162" s="239"/>
      <c r="D162" s="224" t="s">
        <v>148</v>
      </c>
      <c r="E162" s="240" t="s">
        <v>21</v>
      </c>
      <c r="F162" s="241" t="s">
        <v>155</v>
      </c>
      <c r="G162" s="239"/>
      <c r="H162" s="242">
        <v>278.52499999999998</v>
      </c>
      <c r="I162" s="243"/>
      <c r="J162" s="239"/>
      <c r="K162" s="239"/>
      <c r="L162" s="244"/>
      <c r="M162" s="245"/>
      <c r="N162" s="246"/>
      <c r="O162" s="246"/>
      <c r="P162" s="246"/>
      <c r="Q162" s="246"/>
      <c r="R162" s="246"/>
      <c r="S162" s="246"/>
      <c r="T162" s="247"/>
      <c r="AT162" s="248" t="s">
        <v>148</v>
      </c>
      <c r="AU162" s="248" t="s">
        <v>84</v>
      </c>
      <c r="AV162" s="12" t="s">
        <v>134</v>
      </c>
      <c r="AW162" s="12" t="s">
        <v>35</v>
      </c>
      <c r="AX162" s="12" t="s">
        <v>77</v>
      </c>
      <c r="AY162" s="248" t="s">
        <v>127</v>
      </c>
    </row>
    <row r="163" s="11" customFormat="1">
      <c r="B163" s="227"/>
      <c r="C163" s="228"/>
      <c r="D163" s="224" t="s">
        <v>148</v>
      </c>
      <c r="E163" s="228"/>
      <c r="F163" s="230" t="s">
        <v>254</v>
      </c>
      <c r="G163" s="228"/>
      <c r="H163" s="231">
        <v>557.04999999999995</v>
      </c>
      <c r="I163" s="232"/>
      <c r="J163" s="228"/>
      <c r="K163" s="228"/>
      <c r="L163" s="233"/>
      <c r="M163" s="234"/>
      <c r="N163" s="235"/>
      <c r="O163" s="235"/>
      <c r="P163" s="235"/>
      <c r="Q163" s="235"/>
      <c r="R163" s="235"/>
      <c r="S163" s="235"/>
      <c r="T163" s="236"/>
      <c r="AT163" s="237" t="s">
        <v>148</v>
      </c>
      <c r="AU163" s="237" t="s">
        <v>84</v>
      </c>
      <c r="AV163" s="11" t="s">
        <v>84</v>
      </c>
      <c r="AW163" s="11" t="s">
        <v>6</v>
      </c>
      <c r="AX163" s="11" t="s">
        <v>77</v>
      </c>
      <c r="AY163" s="237" t="s">
        <v>127</v>
      </c>
    </row>
    <row r="164" s="1" customFormat="1" ht="16.5" customHeight="1">
      <c r="B164" s="44"/>
      <c r="C164" s="250" t="s">
        <v>255</v>
      </c>
      <c r="D164" s="250" t="s">
        <v>248</v>
      </c>
      <c r="E164" s="251" t="s">
        <v>256</v>
      </c>
      <c r="F164" s="252" t="s">
        <v>257</v>
      </c>
      <c r="G164" s="253" t="s">
        <v>251</v>
      </c>
      <c r="H164" s="254">
        <v>233.75</v>
      </c>
      <c r="I164" s="255"/>
      <c r="J164" s="256">
        <f>ROUND(I164*H164,2)</f>
        <v>0</v>
      </c>
      <c r="K164" s="252" t="s">
        <v>133</v>
      </c>
      <c r="L164" s="257"/>
      <c r="M164" s="258" t="s">
        <v>21</v>
      </c>
      <c r="N164" s="259" t="s">
        <v>43</v>
      </c>
      <c r="O164" s="45"/>
      <c r="P164" s="221">
        <f>O164*H164</f>
        <v>0</v>
      </c>
      <c r="Q164" s="221">
        <v>0</v>
      </c>
      <c r="R164" s="221">
        <f>Q164*H164</f>
        <v>0</v>
      </c>
      <c r="S164" s="221">
        <v>0</v>
      </c>
      <c r="T164" s="222">
        <f>S164*H164</f>
        <v>0</v>
      </c>
      <c r="AR164" s="22" t="s">
        <v>170</v>
      </c>
      <c r="AT164" s="22" t="s">
        <v>248</v>
      </c>
      <c r="AU164" s="22" t="s">
        <v>84</v>
      </c>
      <c r="AY164" s="22" t="s">
        <v>127</v>
      </c>
      <c r="BE164" s="223">
        <f>IF(N164="základní",J164,0)</f>
        <v>0</v>
      </c>
      <c r="BF164" s="223">
        <f>IF(N164="snížená",J164,0)</f>
        <v>0</v>
      </c>
      <c r="BG164" s="223">
        <f>IF(N164="zákl. přenesená",J164,0)</f>
        <v>0</v>
      </c>
      <c r="BH164" s="223">
        <f>IF(N164="sníž. přenesená",J164,0)</f>
        <v>0</v>
      </c>
      <c r="BI164" s="223">
        <f>IF(N164="nulová",J164,0)</f>
        <v>0</v>
      </c>
      <c r="BJ164" s="22" t="s">
        <v>77</v>
      </c>
      <c r="BK164" s="223">
        <f>ROUND(I164*H164,2)</f>
        <v>0</v>
      </c>
      <c r="BL164" s="22" t="s">
        <v>134</v>
      </c>
      <c r="BM164" s="22" t="s">
        <v>258</v>
      </c>
    </row>
    <row r="165" s="11" customFormat="1">
      <c r="B165" s="227"/>
      <c r="C165" s="228"/>
      <c r="D165" s="224" t="s">
        <v>148</v>
      </c>
      <c r="E165" s="229" t="s">
        <v>21</v>
      </c>
      <c r="F165" s="230" t="s">
        <v>253</v>
      </c>
      <c r="G165" s="228"/>
      <c r="H165" s="231">
        <v>116.875</v>
      </c>
      <c r="I165" s="232"/>
      <c r="J165" s="228"/>
      <c r="K165" s="228"/>
      <c r="L165" s="233"/>
      <c r="M165" s="234"/>
      <c r="N165" s="235"/>
      <c r="O165" s="235"/>
      <c r="P165" s="235"/>
      <c r="Q165" s="235"/>
      <c r="R165" s="235"/>
      <c r="S165" s="235"/>
      <c r="T165" s="236"/>
      <c r="AT165" s="237" t="s">
        <v>148</v>
      </c>
      <c r="AU165" s="237" t="s">
        <v>84</v>
      </c>
      <c r="AV165" s="11" t="s">
        <v>84</v>
      </c>
      <c r="AW165" s="11" t="s">
        <v>35</v>
      </c>
      <c r="AX165" s="11" t="s">
        <v>77</v>
      </c>
      <c r="AY165" s="237" t="s">
        <v>127</v>
      </c>
    </row>
    <row r="166" s="11" customFormat="1">
      <c r="B166" s="227"/>
      <c r="C166" s="228"/>
      <c r="D166" s="224" t="s">
        <v>148</v>
      </c>
      <c r="E166" s="228"/>
      <c r="F166" s="230" t="s">
        <v>259</v>
      </c>
      <c r="G166" s="228"/>
      <c r="H166" s="231">
        <v>233.75</v>
      </c>
      <c r="I166" s="232"/>
      <c r="J166" s="228"/>
      <c r="K166" s="228"/>
      <c r="L166" s="233"/>
      <c r="M166" s="234"/>
      <c r="N166" s="235"/>
      <c r="O166" s="235"/>
      <c r="P166" s="235"/>
      <c r="Q166" s="235"/>
      <c r="R166" s="235"/>
      <c r="S166" s="235"/>
      <c r="T166" s="236"/>
      <c r="AT166" s="237" t="s">
        <v>148</v>
      </c>
      <c r="AU166" s="237" t="s">
        <v>84</v>
      </c>
      <c r="AV166" s="11" t="s">
        <v>84</v>
      </c>
      <c r="AW166" s="11" t="s">
        <v>6</v>
      </c>
      <c r="AX166" s="11" t="s">
        <v>77</v>
      </c>
      <c r="AY166" s="237" t="s">
        <v>127</v>
      </c>
    </row>
    <row r="167" s="1" customFormat="1" ht="38.25" customHeight="1">
      <c r="B167" s="44"/>
      <c r="C167" s="212" t="s">
        <v>260</v>
      </c>
      <c r="D167" s="212" t="s">
        <v>129</v>
      </c>
      <c r="E167" s="213" t="s">
        <v>261</v>
      </c>
      <c r="F167" s="214" t="s">
        <v>262</v>
      </c>
      <c r="G167" s="215" t="s">
        <v>186</v>
      </c>
      <c r="H167" s="216">
        <v>2</v>
      </c>
      <c r="I167" s="217"/>
      <c r="J167" s="218">
        <f>ROUND(I167*H167,2)</f>
        <v>0</v>
      </c>
      <c r="K167" s="214" t="s">
        <v>133</v>
      </c>
      <c r="L167" s="70"/>
      <c r="M167" s="219" t="s">
        <v>21</v>
      </c>
      <c r="N167" s="220" t="s">
        <v>43</v>
      </c>
      <c r="O167" s="45"/>
      <c r="P167" s="221">
        <f>O167*H167</f>
        <v>0</v>
      </c>
      <c r="Q167" s="221">
        <v>0</v>
      </c>
      <c r="R167" s="221">
        <f>Q167*H167</f>
        <v>0</v>
      </c>
      <c r="S167" s="221">
        <v>0</v>
      </c>
      <c r="T167" s="222">
        <f>S167*H167</f>
        <v>0</v>
      </c>
      <c r="AR167" s="22" t="s">
        <v>134</v>
      </c>
      <c r="AT167" s="22" t="s">
        <v>129</v>
      </c>
      <c r="AU167" s="22" t="s">
        <v>84</v>
      </c>
      <c r="AY167" s="22" t="s">
        <v>127</v>
      </c>
      <c r="BE167" s="223">
        <f>IF(N167="základní",J167,0)</f>
        <v>0</v>
      </c>
      <c r="BF167" s="223">
        <f>IF(N167="snížená",J167,0)</f>
        <v>0</v>
      </c>
      <c r="BG167" s="223">
        <f>IF(N167="zákl. přenesená",J167,0)</f>
        <v>0</v>
      </c>
      <c r="BH167" s="223">
        <f>IF(N167="sníž. přenesená",J167,0)</f>
        <v>0</v>
      </c>
      <c r="BI167" s="223">
        <f>IF(N167="nulová",J167,0)</f>
        <v>0</v>
      </c>
      <c r="BJ167" s="22" t="s">
        <v>77</v>
      </c>
      <c r="BK167" s="223">
        <f>ROUND(I167*H167,2)</f>
        <v>0</v>
      </c>
      <c r="BL167" s="22" t="s">
        <v>134</v>
      </c>
      <c r="BM167" s="22" t="s">
        <v>263</v>
      </c>
    </row>
    <row r="168" s="1" customFormat="1">
      <c r="B168" s="44"/>
      <c r="C168" s="72"/>
      <c r="D168" s="224" t="s">
        <v>136</v>
      </c>
      <c r="E168" s="72"/>
      <c r="F168" s="249" t="s">
        <v>246</v>
      </c>
      <c r="G168" s="72"/>
      <c r="H168" s="72"/>
      <c r="I168" s="183"/>
      <c r="J168" s="72"/>
      <c r="K168" s="72"/>
      <c r="L168" s="70"/>
      <c r="M168" s="226"/>
      <c r="N168" s="45"/>
      <c r="O168" s="45"/>
      <c r="P168" s="45"/>
      <c r="Q168" s="45"/>
      <c r="R168" s="45"/>
      <c r="S168" s="45"/>
      <c r="T168" s="93"/>
      <c r="AT168" s="22" t="s">
        <v>136</v>
      </c>
      <c r="AU168" s="22" t="s">
        <v>84</v>
      </c>
    </row>
    <row r="169" s="11" customFormat="1">
      <c r="B169" s="227"/>
      <c r="C169" s="228"/>
      <c r="D169" s="224" t="s">
        <v>148</v>
      </c>
      <c r="E169" s="229" t="s">
        <v>21</v>
      </c>
      <c r="F169" s="230" t="s">
        <v>264</v>
      </c>
      <c r="G169" s="228"/>
      <c r="H169" s="231">
        <v>2</v>
      </c>
      <c r="I169" s="232"/>
      <c r="J169" s="228"/>
      <c r="K169" s="228"/>
      <c r="L169" s="233"/>
      <c r="M169" s="234"/>
      <c r="N169" s="235"/>
      <c r="O169" s="235"/>
      <c r="P169" s="235"/>
      <c r="Q169" s="235"/>
      <c r="R169" s="235"/>
      <c r="S169" s="235"/>
      <c r="T169" s="236"/>
      <c r="AT169" s="237" t="s">
        <v>148</v>
      </c>
      <c r="AU169" s="237" t="s">
        <v>84</v>
      </c>
      <c r="AV169" s="11" t="s">
        <v>84</v>
      </c>
      <c r="AW169" s="11" t="s">
        <v>35</v>
      </c>
      <c r="AX169" s="11" t="s">
        <v>77</v>
      </c>
      <c r="AY169" s="237" t="s">
        <v>127</v>
      </c>
    </row>
    <row r="170" s="1" customFormat="1" ht="16.5" customHeight="1">
      <c r="B170" s="44"/>
      <c r="C170" s="250" t="s">
        <v>265</v>
      </c>
      <c r="D170" s="250" t="s">
        <v>248</v>
      </c>
      <c r="E170" s="251" t="s">
        <v>266</v>
      </c>
      <c r="F170" s="252" t="s">
        <v>267</v>
      </c>
      <c r="G170" s="253" t="s">
        <v>251</v>
      </c>
      <c r="H170" s="254">
        <v>4</v>
      </c>
      <c r="I170" s="255"/>
      <c r="J170" s="256">
        <f>ROUND(I170*H170,2)</f>
        <v>0</v>
      </c>
      <c r="K170" s="252" t="s">
        <v>133</v>
      </c>
      <c r="L170" s="257"/>
      <c r="M170" s="258" t="s">
        <v>21</v>
      </c>
      <c r="N170" s="259" t="s">
        <v>43</v>
      </c>
      <c r="O170" s="45"/>
      <c r="P170" s="221">
        <f>O170*H170</f>
        <v>0</v>
      </c>
      <c r="Q170" s="221">
        <v>0</v>
      </c>
      <c r="R170" s="221">
        <f>Q170*H170</f>
        <v>0</v>
      </c>
      <c r="S170" s="221">
        <v>0</v>
      </c>
      <c r="T170" s="222">
        <f>S170*H170</f>
        <v>0</v>
      </c>
      <c r="AR170" s="22" t="s">
        <v>170</v>
      </c>
      <c r="AT170" s="22" t="s">
        <v>248</v>
      </c>
      <c r="AU170" s="22" t="s">
        <v>84</v>
      </c>
      <c r="AY170" s="22" t="s">
        <v>127</v>
      </c>
      <c r="BE170" s="223">
        <f>IF(N170="základní",J170,0)</f>
        <v>0</v>
      </c>
      <c r="BF170" s="223">
        <f>IF(N170="snížená",J170,0)</f>
        <v>0</v>
      </c>
      <c r="BG170" s="223">
        <f>IF(N170="zákl. přenesená",J170,0)</f>
        <v>0</v>
      </c>
      <c r="BH170" s="223">
        <f>IF(N170="sníž. přenesená",J170,0)</f>
        <v>0</v>
      </c>
      <c r="BI170" s="223">
        <f>IF(N170="nulová",J170,0)</f>
        <v>0</v>
      </c>
      <c r="BJ170" s="22" t="s">
        <v>77</v>
      </c>
      <c r="BK170" s="223">
        <f>ROUND(I170*H170,2)</f>
        <v>0</v>
      </c>
      <c r="BL170" s="22" t="s">
        <v>134</v>
      </c>
      <c r="BM170" s="22" t="s">
        <v>268</v>
      </c>
    </row>
    <row r="171" s="11" customFormat="1">
      <c r="B171" s="227"/>
      <c r="C171" s="228"/>
      <c r="D171" s="224" t="s">
        <v>148</v>
      </c>
      <c r="E171" s="228"/>
      <c r="F171" s="230" t="s">
        <v>269</v>
      </c>
      <c r="G171" s="228"/>
      <c r="H171" s="231">
        <v>4</v>
      </c>
      <c r="I171" s="232"/>
      <c r="J171" s="228"/>
      <c r="K171" s="228"/>
      <c r="L171" s="233"/>
      <c r="M171" s="234"/>
      <c r="N171" s="235"/>
      <c r="O171" s="235"/>
      <c r="P171" s="235"/>
      <c r="Q171" s="235"/>
      <c r="R171" s="235"/>
      <c r="S171" s="235"/>
      <c r="T171" s="236"/>
      <c r="AT171" s="237" t="s">
        <v>148</v>
      </c>
      <c r="AU171" s="237" t="s">
        <v>84</v>
      </c>
      <c r="AV171" s="11" t="s">
        <v>84</v>
      </c>
      <c r="AW171" s="11" t="s">
        <v>6</v>
      </c>
      <c r="AX171" s="11" t="s">
        <v>77</v>
      </c>
      <c r="AY171" s="237" t="s">
        <v>127</v>
      </c>
    </row>
    <row r="172" s="1" customFormat="1" ht="16.5" customHeight="1">
      <c r="B172" s="44"/>
      <c r="C172" s="212" t="s">
        <v>270</v>
      </c>
      <c r="D172" s="212" t="s">
        <v>129</v>
      </c>
      <c r="E172" s="213" t="s">
        <v>271</v>
      </c>
      <c r="F172" s="214" t="s">
        <v>272</v>
      </c>
      <c r="G172" s="215" t="s">
        <v>186</v>
      </c>
      <c r="H172" s="216">
        <v>147.15000000000001</v>
      </c>
      <c r="I172" s="217"/>
      <c r="J172" s="218">
        <f>ROUND(I172*H172,2)</f>
        <v>0</v>
      </c>
      <c r="K172" s="214" t="s">
        <v>133</v>
      </c>
      <c r="L172" s="70"/>
      <c r="M172" s="219" t="s">
        <v>21</v>
      </c>
      <c r="N172" s="220" t="s">
        <v>43</v>
      </c>
      <c r="O172" s="45"/>
      <c r="P172" s="221">
        <f>O172*H172</f>
        <v>0</v>
      </c>
      <c r="Q172" s="221">
        <v>0</v>
      </c>
      <c r="R172" s="221">
        <f>Q172*H172</f>
        <v>0</v>
      </c>
      <c r="S172" s="221">
        <v>0</v>
      </c>
      <c r="T172" s="222">
        <f>S172*H172</f>
        <v>0</v>
      </c>
      <c r="AR172" s="22" t="s">
        <v>134</v>
      </c>
      <c r="AT172" s="22" t="s">
        <v>129</v>
      </c>
      <c r="AU172" s="22" t="s">
        <v>84</v>
      </c>
      <c r="AY172" s="22" t="s">
        <v>127</v>
      </c>
      <c r="BE172" s="223">
        <f>IF(N172="základní",J172,0)</f>
        <v>0</v>
      </c>
      <c r="BF172" s="223">
        <f>IF(N172="snížená",J172,0)</f>
        <v>0</v>
      </c>
      <c r="BG172" s="223">
        <f>IF(N172="zákl. přenesená",J172,0)</f>
        <v>0</v>
      </c>
      <c r="BH172" s="223">
        <f>IF(N172="sníž. přenesená",J172,0)</f>
        <v>0</v>
      </c>
      <c r="BI172" s="223">
        <f>IF(N172="nulová",J172,0)</f>
        <v>0</v>
      </c>
      <c r="BJ172" s="22" t="s">
        <v>77</v>
      </c>
      <c r="BK172" s="223">
        <f>ROUND(I172*H172,2)</f>
        <v>0</v>
      </c>
      <c r="BL172" s="22" t="s">
        <v>134</v>
      </c>
      <c r="BM172" s="22" t="s">
        <v>273</v>
      </c>
    </row>
    <row r="173" s="1" customFormat="1">
      <c r="B173" s="44"/>
      <c r="C173" s="72"/>
      <c r="D173" s="224" t="s">
        <v>136</v>
      </c>
      <c r="E173" s="72"/>
      <c r="F173" s="225" t="s">
        <v>274</v>
      </c>
      <c r="G173" s="72"/>
      <c r="H173" s="72"/>
      <c r="I173" s="183"/>
      <c r="J173" s="72"/>
      <c r="K173" s="72"/>
      <c r="L173" s="70"/>
      <c r="M173" s="226"/>
      <c r="N173" s="45"/>
      <c r="O173" s="45"/>
      <c r="P173" s="45"/>
      <c r="Q173" s="45"/>
      <c r="R173" s="45"/>
      <c r="S173" s="45"/>
      <c r="T173" s="93"/>
      <c r="AT173" s="22" t="s">
        <v>136</v>
      </c>
      <c r="AU173" s="22" t="s">
        <v>84</v>
      </c>
    </row>
    <row r="174" s="1" customFormat="1" ht="16.5" customHeight="1">
      <c r="B174" s="44"/>
      <c r="C174" s="212" t="s">
        <v>275</v>
      </c>
      <c r="D174" s="212" t="s">
        <v>129</v>
      </c>
      <c r="E174" s="213" t="s">
        <v>276</v>
      </c>
      <c r="F174" s="214" t="s">
        <v>277</v>
      </c>
      <c r="G174" s="215" t="s">
        <v>186</v>
      </c>
      <c r="H174" s="216">
        <v>395.39999999999998</v>
      </c>
      <c r="I174" s="217"/>
      <c r="J174" s="218">
        <f>ROUND(I174*H174,2)</f>
        <v>0</v>
      </c>
      <c r="K174" s="214" t="s">
        <v>21</v>
      </c>
      <c r="L174" s="70"/>
      <c r="M174" s="219" t="s">
        <v>21</v>
      </c>
      <c r="N174" s="220" t="s">
        <v>43</v>
      </c>
      <c r="O174" s="45"/>
      <c r="P174" s="221">
        <f>O174*H174</f>
        <v>0</v>
      </c>
      <c r="Q174" s="221">
        <v>0</v>
      </c>
      <c r="R174" s="221">
        <f>Q174*H174</f>
        <v>0</v>
      </c>
      <c r="S174" s="221">
        <v>0</v>
      </c>
      <c r="T174" s="222">
        <f>S174*H174</f>
        <v>0</v>
      </c>
      <c r="AR174" s="22" t="s">
        <v>134</v>
      </c>
      <c r="AT174" s="22" t="s">
        <v>129</v>
      </c>
      <c r="AU174" s="22" t="s">
        <v>84</v>
      </c>
      <c r="AY174" s="22" t="s">
        <v>127</v>
      </c>
      <c r="BE174" s="223">
        <f>IF(N174="základní",J174,0)</f>
        <v>0</v>
      </c>
      <c r="BF174" s="223">
        <f>IF(N174="snížená",J174,0)</f>
        <v>0</v>
      </c>
      <c r="BG174" s="223">
        <f>IF(N174="zákl. přenesená",J174,0)</f>
        <v>0</v>
      </c>
      <c r="BH174" s="223">
        <f>IF(N174="sníž. přenesená",J174,0)</f>
        <v>0</v>
      </c>
      <c r="BI174" s="223">
        <f>IF(N174="nulová",J174,0)</f>
        <v>0</v>
      </c>
      <c r="BJ174" s="22" t="s">
        <v>77</v>
      </c>
      <c r="BK174" s="223">
        <f>ROUND(I174*H174,2)</f>
        <v>0</v>
      </c>
      <c r="BL174" s="22" t="s">
        <v>134</v>
      </c>
      <c r="BM174" s="22" t="s">
        <v>278</v>
      </c>
    </row>
    <row r="175" s="1" customFormat="1">
      <c r="B175" s="44"/>
      <c r="C175" s="72"/>
      <c r="D175" s="224" t="s">
        <v>136</v>
      </c>
      <c r="E175" s="72"/>
      <c r="F175" s="225" t="s">
        <v>274</v>
      </c>
      <c r="G175" s="72"/>
      <c r="H175" s="72"/>
      <c r="I175" s="183"/>
      <c r="J175" s="72"/>
      <c r="K175" s="72"/>
      <c r="L175" s="70"/>
      <c r="M175" s="226"/>
      <c r="N175" s="45"/>
      <c r="O175" s="45"/>
      <c r="P175" s="45"/>
      <c r="Q175" s="45"/>
      <c r="R175" s="45"/>
      <c r="S175" s="45"/>
      <c r="T175" s="93"/>
      <c r="AT175" s="22" t="s">
        <v>136</v>
      </c>
      <c r="AU175" s="22" t="s">
        <v>84</v>
      </c>
    </row>
    <row r="176" s="1" customFormat="1" ht="25.5" customHeight="1">
      <c r="B176" s="44"/>
      <c r="C176" s="212" t="s">
        <v>279</v>
      </c>
      <c r="D176" s="212" t="s">
        <v>129</v>
      </c>
      <c r="E176" s="213" t="s">
        <v>280</v>
      </c>
      <c r="F176" s="214" t="s">
        <v>281</v>
      </c>
      <c r="G176" s="215" t="s">
        <v>251</v>
      </c>
      <c r="H176" s="216">
        <v>294.30000000000001</v>
      </c>
      <c r="I176" s="217"/>
      <c r="J176" s="218">
        <f>ROUND(I176*H176,2)</f>
        <v>0</v>
      </c>
      <c r="K176" s="214" t="s">
        <v>133</v>
      </c>
      <c r="L176" s="70"/>
      <c r="M176" s="219" t="s">
        <v>21</v>
      </c>
      <c r="N176" s="220" t="s">
        <v>43</v>
      </c>
      <c r="O176" s="45"/>
      <c r="P176" s="221">
        <f>O176*H176</f>
        <v>0</v>
      </c>
      <c r="Q176" s="221">
        <v>0</v>
      </c>
      <c r="R176" s="221">
        <f>Q176*H176</f>
        <v>0</v>
      </c>
      <c r="S176" s="221">
        <v>0</v>
      </c>
      <c r="T176" s="222">
        <f>S176*H176</f>
        <v>0</v>
      </c>
      <c r="AR176" s="22" t="s">
        <v>134</v>
      </c>
      <c r="AT176" s="22" t="s">
        <v>129</v>
      </c>
      <c r="AU176" s="22" t="s">
        <v>84</v>
      </c>
      <c r="AY176" s="22" t="s">
        <v>127</v>
      </c>
      <c r="BE176" s="223">
        <f>IF(N176="základní",J176,0)</f>
        <v>0</v>
      </c>
      <c r="BF176" s="223">
        <f>IF(N176="snížená",J176,0)</f>
        <v>0</v>
      </c>
      <c r="BG176" s="223">
        <f>IF(N176="zákl. přenesená",J176,0)</f>
        <v>0</v>
      </c>
      <c r="BH176" s="223">
        <f>IF(N176="sníž. přenesená",J176,0)</f>
        <v>0</v>
      </c>
      <c r="BI176" s="223">
        <f>IF(N176="nulová",J176,0)</f>
        <v>0</v>
      </c>
      <c r="BJ176" s="22" t="s">
        <v>77</v>
      </c>
      <c r="BK176" s="223">
        <f>ROUND(I176*H176,2)</f>
        <v>0</v>
      </c>
      <c r="BL176" s="22" t="s">
        <v>134</v>
      </c>
      <c r="BM176" s="22" t="s">
        <v>282</v>
      </c>
    </row>
    <row r="177" s="1" customFormat="1">
      <c r="B177" s="44"/>
      <c r="C177" s="72"/>
      <c r="D177" s="224" t="s">
        <v>136</v>
      </c>
      <c r="E177" s="72"/>
      <c r="F177" s="225" t="s">
        <v>283</v>
      </c>
      <c r="G177" s="72"/>
      <c r="H177" s="72"/>
      <c r="I177" s="183"/>
      <c r="J177" s="72"/>
      <c r="K177" s="72"/>
      <c r="L177" s="70"/>
      <c r="M177" s="226"/>
      <c r="N177" s="45"/>
      <c r="O177" s="45"/>
      <c r="P177" s="45"/>
      <c r="Q177" s="45"/>
      <c r="R177" s="45"/>
      <c r="S177" s="45"/>
      <c r="T177" s="93"/>
      <c r="AT177" s="22" t="s">
        <v>136</v>
      </c>
      <c r="AU177" s="22" t="s">
        <v>84</v>
      </c>
    </row>
    <row r="178" s="11" customFormat="1">
      <c r="B178" s="227"/>
      <c r="C178" s="228"/>
      <c r="D178" s="224" t="s">
        <v>148</v>
      </c>
      <c r="E178" s="228"/>
      <c r="F178" s="230" t="s">
        <v>284</v>
      </c>
      <c r="G178" s="228"/>
      <c r="H178" s="231">
        <v>294.30000000000001</v>
      </c>
      <c r="I178" s="232"/>
      <c r="J178" s="228"/>
      <c r="K178" s="228"/>
      <c r="L178" s="233"/>
      <c r="M178" s="234"/>
      <c r="N178" s="235"/>
      <c r="O178" s="235"/>
      <c r="P178" s="235"/>
      <c r="Q178" s="235"/>
      <c r="R178" s="235"/>
      <c r="S178" s="235"/>
      <c r="T178" s="236"/>
      <c r="AT178" s="237" t="s">
        <v>148</v>
      </c>
      <c r="AU178" s="237" t="s">
        <v>84</v>
      </c>
      <c r="AV178" s="11" t="s">
        <v>84</v>
      </c>
      <c r="AW178" s="11" t="s">
        <v>6</v>
      </c>
      <c r="AX178" s="11" t="s">
        <v>77</v>
      </c>
      <c r="AY178" s="237" t="s">
        <v>127</v>
      </c>
    </row>
    <row r="179" s="1" customFormat="1" ht="38.25" customHeight="1">
      <c r="B179" s="44"/>
      <c r="C179" s="212" t="s">
        <v>285</v>
      </c>
      <c r="D179" s="212" t="s">
        <v>129</v>
      </c>
      <c r="E179" s="213" t="s">
        <v>286</v>
      </c>
      <c r="F179" s="214" t="s">
        <v>287</v>
      </c>
      <c r="G179" s="215" t="s">
        <v>251</v>
      </c>
      <c r="H179" s="216">
        <v>790.79999999999995</v>
      </c>
      <c r="I179" s="217"/>
      <c r="J179" s="218">
        <f>ROUND(I179*H179,2)</f>
        <v>0</v>
      </c>
      <c r="K179" s="214" t="s">
        <v>21</v>
      </c>
      <c r="L179" s="70"/>
      <c r="M179" s="219" t="s">
        <v>21</v>
      </c>
      <c r="N179" s="220" t="s">
        <v>43</v>
      </c>
      <c r="O179" s="45"/>
      <c r="P179" s="221">
        <f>O179*H179</f>
        <v>0</v>
      </c>
      <c r="Q179" s="221">
        <v>0</v>
      </c>
      <c r="R179" s="221">
        <f>Q179*H179</f>
        <v>0</v>
      </c>
      <c r="S179" s="221">
        <v>0</v>
      </c>
      <c r="T179" s="222">
        <f>S179*H179</f>
        <v>0</v>
      </c>
      <c r="AR179" s="22" t="s">
        <v>134</v>
      </c>
      <c r="AT179" s="22" t="s">
        <v>129</v>
      </c>
      <c r="AU179" s="22" t="s">
        <v>84</v>
      </c>
      <c r="AY179" s="22" t="s">
        <v>127</v>
      </c>
      <c r="BE179" s="223">
        <f>IF(N179="základní",J179,0)</f>
        <v>0</v>
      </c>
      <c r="BF179" s="223">
        <f>IF(N179="snížená",J179,0)</f>
        <v>0</v>
      </c>
      <c r="BG179" s="223">
        <f>IF(N179="zákl. přenesená",J179,0)</f>
        <v>0</v>
      </c>
      <c r="BH179" s="223">
        <f>IF(N179="sníž. přenesená",J179,0)</f>
        <v>0</v>
      </c>
      <c r="BI179" s="223">
        <f>IF(N179="nulová",J179,0)</f>
        <v>0</v>
      </c>
      <c r="BJ179" s="22" t="s">
        <v>77</v>
      </c>
      <c r="BK179" s="223">
        <f>ROUND(I179*H179,2)</f>
        <v>0</v>
      </c>
      <c r="BL179" s="22" t="s">
        <v>134</v>
      </c>
      <c r="BM179" s="22" t="s">
        <v>288</v>
      </c>
    </row>
    <row r="180" s="1" customFormat="1">
      <c r="B180" s="44"/>
      <c r="C180" s="72"/>
      <c r="D180" s="224" t="s">
        <v>136</v>
      </c>
      <c r="E180" s="72"/>
      <c r="F180" s="225" t="s">
        <v>283</v>
      </c>
      <c r="G180" s="72"/>
      <c r="H180" s="72"/>
      <c r="I180" s="183"/>
      <c r="J180" s="72"/>
      <c r="K180" s="72"/>
      <c r="L180" s="70"/>
      <c r="M180" s="226"/>
      <c r="N180" s="45"/>
      <c r="O180" s="45"/>
      <c r="P180" s="45"/>
      <c r="Q180" s="45"/>
      <c r="R180" s="45"/>
      <c r="S180" s="45"/>
      <c r="T180" s="93"/>
      <c r="AT180" s="22" t="s">
        <v>136</v>
      </c>
      <c r="AU180" s="22" t="s">
        <v>84</v>
      </c>
    </row>
    <row r="181" s="11" customFormat="1">
      <c r="B181" s="227"/>
      <c r="C181" s="228"/>
      <c r="D181" s="224" t="s">
        <v>148</v>
      </c>
      <c r="E181" s="228"/>
      <c r="F181" s="230" t="s">
        <v>289</v>
      </c>
      <c r="G181" s="228"/>
      <c r="H181" s="231">
        <v>790.79999999999995</v>
      </c>
      <c r="I181" s="232"/>
      <c r="J181" s="228"/>
      <c r="K181" s="228"/>
      <c r="L181" s="233"/>
      <c r="M181" s="234"/>
      <c r="N181" s="235"/>
      <c r="O181" s="235"/>
      <c r="P181" s="235"/>
      <c r="Q181" s="235"/>
      <c r="R181" s="235"/>
      <c r="S181" s="235"/>
      <c r="T181" s="236"/>
      <c r="AT181" s="237" t="s">
        <v>148</v>
      </c>
      <c r="AU181" s="237" t="s">
        <v>84</v>
      </c>
      <c r="AV181" s="11" t="s">
        <v>84</v>
      </c>
      <c r="AW181" s="11" t="s">
        <v>6</v>
      </c>
      <c r="AX181" s="11" t="s">
        <v>77</v>
      </c>
      <c r="AY181" s="237" t="s">
        <v>127</v>
      </c>
    </row>
    <row r="182" s="1" customFormat="1" ht="25.5" customHeight="1">
      <c r="B182" s="44"/>
      <c r="C182" s="212" t="s">
        <v>290</v>
      </c>
      <c r="D182" s="212" t="s">
        <v>129</v>
      </c>
      <c r="E182" s="213" t="s">
        <v>291</v>
      </c>
      <c r="F182" s="214" t="s">
        <v>292</v>
      </c>
      <c r="G182" s="215" t="s">
        <v>186</v>
      </c>
      <c r="H182" s="216">
        <v>19.300000000000001</v>
      </c>
      <c r="I182" s="217"/>
      <c r="J182" s="218">
        <f>ROUND(I182*H182,2)</f>
        <v>0</v>
      </c>
      <c r="K182" s="214" t="s">
        <v>133</v>
      </c>
      <c r="L182" s="70"/>
      <c r="M182" s="219" t="s">
        <v>21</v>
      </c>
      <c r="N182" s="220" t="s">
        <v>43</v>
      </c>
      <c r="O182" s="45"/>
      <c r="P182" s="221">
        <f>O182*H182</f>
        <v>0</v>
      </c>
      <c r="Q182" s="221">
        <v>0</v>
      </c>
      <c r="R182" s="221">
        <f>Q182*H182</f>
        <v>0</v>
      </c>
      <c r="S182" s="221">
        <v>0</v>
      </c>
      <c r="T182" s="222">
        <f>S182*H182</f>
        <v>0</v>
      </c>
      <c r="AR182" s="22" t="s">
        <v>134</v>
      </c>
      <c r="AT182" s="22" t="s">
        <v>129</v>
      </c>
      <c r="AU182" s="22" t="s">
        <v>84</v>
      </c>
      <c r="AY182" s="22" t="s">
        <v>127</v>
      </c>
      <c r="BE182" s="223">
        <f>IF(N182="základní",J182,0)</f>
        <v>0</v>
      </c>
      <c r="BF182" s="223">
        <f>IF(N182="snížená",J182,0)</f>
        <v>0</v>
      </c>
      <c r="BG182" s="223">
        <f>IF(N182="zákl. přenesená",J182,0)</f>
        <v>0</v>
      </c>
      <c r="BH182" s="223">
        <f>IF(N182="sníž. přenesená",J182,0)</f>
        <v>0</v>
      </c>
      <c r="BI182" s="223">
        <f>IF(N182="nulová",J182,0)</f>
        <v>0</v>
      </c>
      <c r="BJ182" s="22" t="s">
        <v>77</v>
      </c>
      <c r="BK182" s="223">
        <f>ROUND(I182*H182,2)</f>
        <v>0</v>
      </c>
      <c r="BL182" s="22" t="s">
        <v>134</v>
      </c>
      <c r="BM182" s="22" t="s">
        <v>293</v>
      </c>
    </row>
    <row r="183" s="1" customFormat="1">
      <c r="B183" s="44"/>
      <c r="C183" s="72"/>
      <c r="D183" s="224" t="s">
        <v>136</v>
      </c>
      <c r="E183" s="72"/>
      <c r="F183" s="249" t="s">
        <v>294</v>
      </c>
      <c r="G183" s="72"/>
      <c r="H183" s="72"/>
      <c r="I183" s="183"/>
      <c r="J183" s="72"/>
      <c r="K183" s="72"/>
      <c r="L183" s="70"/>
      <c r="M183" s="226"/>
      <c r="N183" s="45"/>
      <c r="O183" s="45"/>
      <c r="P183" s="45"/>
      <c r="Q183" s="45"/>
      <c r="R183" s="45"/>
      <c r="S183" s="45"/>
      <c r="T183" s="93"/>
      <c r="AT183" s="22" t="s">
        <v>136</v>
      </c>
      <c r="AU183" s="22" t="s">
        <v>84</v>
      </c>
    </row>
    <row r="184" s="11" customFormat="1">
      <c r="B184" s="227"/>
      <c r="C184" s="228"/>
      <c r="D184" s="224" t="s">
        <v>148</v>
      </c>
      <c r="E184" s="229" t="s">
        <v>21</v>
      </c>
      <c r="F184" s="230" t="s">
        <v>295</v>
      </c>
      <c r="G184" s="228"/>
      <c r="H184" s="231">
        <v>19.300000000000001</v>
      </c>
      <c r="I184" s="232"/>
      <c r="J184" s="228"/>
      <c r="K184" s="228"/>
      <c r="L184" s="233"/>
      <c r="M184" s="234"/>
      <c r="N184" s="235"/>
      <c r="O184" s="235"/>
      <c r="P184" s="235"/>
      <c r="Q184" s="235"/>
      <c r="R184" s="235"/>
      <c r="S184" s="235"/>
      <c r="T184" s="236"/>
      <c r="AT184" s="237" t="s">
        <v>148</v>
      </c>
      <c r="AU184" s="237" t="s">
        <v>84</v>
      </c>
      <c r="AV184" s="11" t="s">
        <v>84</v>
      </c>
      <c r="AW184" s="11" t="s">
        <v>35</v>
      </c>
      <c r="AX184" s="11" t="s">
        <v>77</v>
      </c>
      <c r="AY184" s="237" t="s">
        <v>127</v>
      </c>
    </row>
    <row r="185" s="1" customFormat="1" ht="16.5" customHeight="1">
      <c r="B185" s="44"/>
      <c r="C185" s="250" t="s">
        <v>296</v>
      </c>
      <c r="D185" s="250" t="s">
        <v>248</v>
      </c>
      <c r="E185" s="251" t="s">
        <v>297</v>
      </c>
      <c r="F185" s="252" t="s">
        <v>298</v>
      </c>
      <c r="G185" s="253" t="s">
        <v>251</v>
      </c>
      <c r="H185" s="254">
        <v>38.600000000000001</v>
      </c>
      <c r="I185" s="255"/>
      <c r="J185" s="256">
        <f>ROUND(I185*H185,2)</f>
        <v>0</v>
      </c>
      <c r="K185" s="252" t="s">
        <v>133</v>
      </c>
      <c r="L185" s="257"/>
      <c r="M185" s="258" t="s">
        <v>21</v>
      </c>
      <c r="N185" s="259" t="s">
        <v>43</v>
      </c>
      <c r="O185" s="45"/>
      <c r="P185" s="221">
        <f>O185*H185</f>
        <v>0</v>
      </c>
      <c r="Q185" s="221">
        <v>1</v>
      </c>
      <c r="R185" s="221">
        <f>Q185*H185</f>
        <v>38.600000000000001</v>
      </c>
      <c r="S185" s="221">
        <v>0</v>
      </c>
      <c r="T185" s="222">
        <f>S185*H185</f>
        <v>0</v>
      </c>
      <c r="AR185" s="22" t="s">
        <v>170</v>
      </c>
      <c r="AT185" s="22" t="s">
        <v>248</v>
      </c>
      <c r="AU185" s="22" t="s">
        <v>84</v>
      </c>
      <c r="AY185" s="22" t="s">
        <v>127</v>
      </c>
      <c r="BE185" s="223">
        <f>IF(N185="základní",J185,0)</f>
        <v>0</v>
      </c>
      <c r="BF185" s="223">
        <f>IF(N185="snížená",J185,0)</f>
        <v>0</v>
      </c>
      <c r="BG185" s="223">
        <f>IF(N185="zákl. přenesená",J185,0)</f>
        <v>0</v>
      </c>
      <c r="BH185" s="223">
        <f>IF(N185="sníž. přenesená",J185,0)</f>
        <v>0</v>
      </c>
      <c r="BI185" s="223">
        <f>IF(N185="nulová",J185,0)</f>
        <v>0</v>
      </c>
      <c r="BJ185" s="22" t="s">
        <v>77</v>
      </c>
      <c r="BK185" s="223">
        <f>ROUND(I185*H185,2)</f>
        <v>0</v>
      </c>
      <c r="BL185" s="22" t="s">
        <v>134</v>
      </c>
      <c r="BM185" s="22" t="s">
        <v>299</v>
      </c>
    </row>
    <row r="186" s="11" customFormat="1">
      <c r="B186" s="227"/>
      <c r="C186" s="228"/>
      <c r="D186" s="224" t="s">
        <v>148</v>
      </c>
      <c r="E186" s="229" t="s">
        <v>21</v>
      </c>
      <c r="F186" s="230" t="s">
        <v>300</v>
      </c>
      <c r="G186" s="228"/>
      <c r="H186" s="231">
        <v>19.300000000000001</v>
      </c>
      <c r="I186" s="232"/>
      <c r="J186" s="228"/>
      <c r="K186" s="228"/>
      <c r="L186" s="233"/>
      <c r="M186" s="234"/>
      <c r="N186" s="235"/>
      <c r="O186" s="235"/>
      <c r="P186" s="235"/>
      <c r="Q186" s="235"/>
      <c r="R186" s="235"/>
      <c r="S186" s="235"/>
      <c r="T186" s="236"/>
      <c r="AT186" s="237" t="s">
        <v>148</v>
      </c>
      <c r="AU186" s="237" t="s">
        <v>84</v>
      </c>
      <c r="AV186" s="11" t="s">
        <v>84</v>
      </c>
      <c r="AW186" s="11" t="s">
        <v>35</v>
      </c>
      <c r="AX186" s="11" t="s">
        <v>77</v>
      </c>
      <c r="AY186" s="237" t="s">
        <v>127</v>
      </c>
    </row>
    <row r="187" s="11" customFormat="1">
      <c r="B187" s="227"/>
      <c r="C187" s="228"/>
      <c r="D187" s="224" t="s">
        <v>148</v>
      </c>
      <c r="E187" s="228"/>
      <c r="F187" s="230" t="s">
        <v>301</v>
      </c>
      <c r="G187" s="228"/>
      <c r="H187" s="231">
        <v>38.600000000000001</v>
      </c>
      <c r="I187" s="232"/>
      <c r="J187" s="228"/>
      <c r="K187" s="228"/>
      <c r="L187" s="233"/>
      <c r="M187" s="234"/>
      <c r="N187" s="235"/>
      <c r="O187" s="235"/>
      <c r="P187" s="235"/>
      <c r="Q187" s="235"/>
      <c r="R187" s="235"/>
      <c r="S187" s="235"/>
      <c r="T187" s="236"/>
      <c r="AT187" s="237" t="s">
        <v>148</v>
      </c>
      <c r="AU187" s="237" t="s">
        <v>84</v>
      </c>
      <c r="AV187" s="11" t="s">
        <v>84</v>
      </c>
      <c r="AW187" s="11" t="s">
        <v>6</v>
      </c>
      <c r="AX187" s="11" t="s">
        <v>77</v>
      </c>
      <c r="AY187" s="237" t="s">
        <v>127</v>
      </c>
    </row>
    <row r="188" s="1" customFormat="1" ht="38.25" customHeight="1">
      <c r="B188" s="44"/>
      <c r="C188" s="212" t="s">
        <v>302</v>
      </c>
      <c r="D188" s="212" t="s">
        <v>129</v>
      </c>
      <c r="E188" s="213" t="s">
        <v>303</v>
      </c>
      <c r="F188" s="214" t="s">
        <v>304</v>
      </c>
      <c r="G188" s="215" t="s">
        <v>145</v>
      </c>
      <c r="H188" s="216">
        <v>38.600000000000001</v>
      </c>
      <c r="I188" s="217"/>
      <c r="J188" s="218">
        <f>ROUND(I188*H188,2)</f>
        <v>0</v>
      </c>
      <c r="K188" s="214" t="s">
        <v>133</v>
      </c>
      <c r="L188" s="70"/>
      <c r="M188" s="219" t="s">
        <v>21</v>
      </c>
      <c r="N188" s="220" t="s">
        <v>43</v>
      </c>
      <c r="O188" s="45"/>
      <c r="P188" s="221">
        <f>O188*H188</f>
        <v>0</v>
      </c>
      <c r="Q188" s="221">
        <v>0</v>
      </c>
      <c r="R188" s="221">
        <f>Q188*H188</f>
        <v>0</v>
      </c>
      <c r="S188" s="221">
        <v>0</v>
      </c>
      <c r="T188" s="222">
        <f>S188*H188</f>
        <v>0</v>
      </c>
      <c r="AR188" s="22" t="s">
        <v>134</v>
      </c>
      <c r="AT188" s="22" t="s">
        <v>129</v>
      </c>
      <c r="AU188" s="22" t="s">
        <v>84</v>
      </c>
      <c r="AY188" s="22" t="s">
        <v>127</v>
      </c>
      <c r="BE188" s="223">
        <f>IF(N188="základní",J188,0)</f>
        <v>0</v>
      </c>
      <c r="BF188" s="223">
        <f>IF(N188="snížená",J188,0)</f>
        <v>0</v>
      </c>
      <c r="BG188" s="223">
        <f>IF(N188="zákl. přenesená",J188,0)</f>
        <v>0</v>
      </c>
      <c r="BH188" s="223">
        <f>IF(N188="sníž. přenesená",J188,0)</f>
        <v>0</v>
      </c>
      <c r="BI188" s="223">
        <f>IF(N188="nulová",J188,0)</f>
        <v>0</v>
      </c>
      <c r="BJ188" s="22" t="s">
        <v>77</v>
      </c>
      <c r="BK188" s="223">
        <f>ROUND(I188*H188,2)</f>
        <v>0</v>
      </c>
      <c r="BL188" s="22" t="s">
        <v>134</v>
      </c>
      <c r="BM188" s="22" t="s">
        <v>305</v>
      </c>
    </row>
    <row r="189" s="1" customFormat="1">
      <c r="B189" s="44"/>
      <c r="C189" s="72"/>
      <c r="D189" s="224" t="s">
        <v>136</v>
      </c>
      <c r="E189" s="72"/>
      <c r="F189" s="225" t="s">
        <v>306</v>
      </c>
      <c r="G189" s="72"/>
      <c r="H189" s="72"/>
      <c r="I189" s="183"/>
      <c r="J189" s="72"/>
      <c r="K189" s="72"/>
      <c r="L189" s="70"/>
      <c r="M189" s="226"/>
      <c r="N189" s="45"/>
      <c r="O189" s="45"/>
      <c r="P189" s="45"/>
      <c r="Q189" s="45"/>
      <c r="R189" s="45"/>
      <c r="S189" s="45"/>
      <c r="T189" s="93"/>
      <c r="AT189" s="22" t="s">
        <v>136</v>
      </c>
      <c r="AU189" s="22" t="s">
        <v>84</v>
      </c>
    </row>
    <row r="190" s="1" customFormat="1" ht="25.5" customHeight="1">
      <c r="B190" s="44"/>
      <c r="C190" s="212" t="s">
        <v>307</v>
      </c>
      <c r="D190" s="212" t="s">
        <v>129</v>
      </c>
      <c r="E190" s="213" t="s">
        <v>308</v>
      </c>
      <c r="F190" s="214" t="s">
        <v>309</v>
      </c>
      <c r="G190" s="215" t="s">
        <v>145</v>
      </c>
      <c r="H190" s="216">
        <v>38.600000000000001</v>
      </c>
      <c r="I190" s="217"/>
      <c r="J190" s="218">
        <f>ROUND(I190*H190,2)</f>
        <v>0</v>
      </c>
      <c r="K190" s="214" t="s">
        <v>133</v>
      </c>
      <c r="L190" s="70"/>
      <c r="M190" s="219" t="s">
        <v>21</v>
      </c>
      <c r="N190" s="220" t="s">
        <v>43</v>
      </c>
      <c r="O190" s="45"/>
      <c r="P190" s="221">
        <f>O190*H190</f>
        <v>0</v>
      </c>
      <c r="Q190" s="221">
        <v>0</v>
      </c>
      <c r="R190" s="221">
        <f>Q190*H190</f>
        <v>0</v>
      </c>
      <c r="S190" s="221">
        <v>0</v>
      </c>
      <c r="T190" s="222">
        <f>S190*H190</f>
        <v>0</v>
      </c>
      <c r="AR190" s="22" t="s">
        <v>134</v>
      </c>
      <c r="AT190" s="22" t="s">
        <v>129</v>
      </c>
      <c r="AU190" s="22" t="s">
        <v>84</v>
      </c>
      <c r="AY190" s="22" t="s">
        <v>127</v>
      </c>
      <c r="BE190" s="223">
        <f>IF(N190="základní",J190,0)</f>
        <v>0</v>
      </c>
      <c r="BF190" s="223">
        <f>IF(N190="snížená",J190,0)</f>
        <v>0</v>
      </c>
      <c r="BG190" s="223">
        <f>IF(N190="zákl. přenesená",J190,0)</f>
        <v>0</v>
      </c>
      <c r="BH190" s="223">
        <f>IF(N190="sníž. přenesená",J190,0)</f>
        <v>0</v>
      </c>
      <c r="BI190" s="223">
        <f>IF(N190="nulová",J190,0)</f>
        <v>0</v>
      </c>
      <c r="BJ190" s="22" t="s">
        <v>77</v>
      </c>
      <c r="BK190" s="223">
        <f>ROUND(I190*H190,2)</f>
        <v>0</v>
      </c>
      <c r="BL190" s="22" t="s">
        <v>134</v>
      </c>
      <c r="BM190" s="22" t="s">
        <v>310</v>
      </c>
    </row>
    <row r="191" s="1" customFormat="1">
      <c r="B191" s="44"/>
      <c r="C191" s="72"/>
      <c r="D191" s="224" t="s">
        <v>136</v>
      </c>
      <c r="E191" s="72"/>
      <c r="F191" s="225" t="s">
        <v>311</v>
      </c>
      <c r="G191" s="72"/>
      <c r="H191" s="72"/>
      <c r="I191" s="183"/>
      <c r="J191" s="72"/>
      <c r="K191" s="72"/>
      <c r="L191" s="70"/>
      <c r="M191" s="226"/>
      <c r="N191" s="45"/>
      <c r="O191" s="45"/>
      <c r="P191" s="45"/>
      <c r="Q191" s="45"/>
      <c r="R191" s="45"/>
      <c r="S191" s="45"/>
      <c r="T191" s="93"/>
      <c r="AT191" s="22" t="s">
        <v>136</v>
      </c>
      <c r="AU191" s="22" t="s">
        <v>84</v>
      </c>
    </row>
    <row r="192" s="11" customFormat="1">
      <c r="B192" s="227"/>
      <c r="C192" s="228"/>
      <c r="D192" s="224" t="s">
        <v>148</v>
      </c>
      <c r="E192" s="229" t="s">
        <v>21</v>
      </c>
      <c r="F192" s="230" t="s">
        <v>312</v>
      </c>
      <c r="G192" s="228"/>
      <c r="H192" s="231">
        <v>38.600000000000001</v>
      </c>
      <c r="I192" s="232"/>
      <c r="J192" s="228"/>
      <c r="K192" s="228"/>
      <c r="L192" s="233"/>
      <c r="M192" s="234"/>
      <c r="N192" s="235"/>
      <c r="O192" s="235"/>
      <c r="P192" s="235"/>
      <c r="Q192" s="235"/>
      <c r="R192" s="235"/>
      <c r="S192" s="235"/>
      <c r="T192" s="236"/>
      <c r="AT192" s="237" t="s">
        <v>148</v>
      </c>
      <c r="AU192" s="237" t="s">
        <v>84</v>
      </c>
      <c r="AV192" s="11" t="s">
        <v>84</v>
      </c>
      <c r="AW192" s="11" t="s">
        <v>35</v>
      </c>
      <c r="AX192" s="11" t="s">
        <v>77</v>
      </c>
      <c r="AY192" s="237" t="s">
        <v>127</v>
      </c>
    </row>
    <row r="193" s="1" customFormat="1" ht="16.5" customHeight="1">
      <c r="B193" s="44"/>
      <c r="C193" s="250" t="s">
        <v>313</v>
      </c>
      <c r="D193" s="250" t="s">
        <v>248</v>
      </c>
      <c r="E193" s="251" t="s">
        <v>314</v>
      </c>
      <c r="F193" s="252" t="s">
        <v>315</v>
      </c>
      <c r="G193" s="253" t="s">
        <v>316</v>
      </c>
      <c r="H193" s="254">
        <v>0.57899999999999996</v>
      </c>
      <c r="I193" s="255"/>
      <c r="J193" s="256">
        <f>ROUND(I193*H193,2)</f>
        <v>0</v>
      </c>
      <c r="K193" s="252" t="s">
        <v>133</v>
      </c>
      <c r="L193" s="257"/>
      <c r="M193" s="258" t="s">
        <v>21</v>
      </c>
      <c r="N193" s="259" t="s">
        <v>43</v>
      </c>
      <c r="O193" s="45"/>
      <c r="P193" s="221">
        <f>O193*H193</f>
        <v>0</v>
      </c>
      <c r="Q193" s="221">
        <v>0.001</v>
      </c>
      <c r="R193" s="221">
        <f>Q193*H193</f>
        <v>0.00057899999999999998</v>
      </c>
      <c r="S193" s="221">
        <v>0</v>
      </c>
      <c r="T193" s="222">
        <f>S193*H193</f>
        <v>0</v>
      </c>
      <c r="AR193" s="22" t="s">
        <v>170</v>
      </c>
      <c r="AT193" s="22" t="s">
        <v>248</v>
      </c>
      <c r="AU193" s="22" t="s">
        <v>84</v>
      </c>
      <c r="AY193" s="22" t="s">
        <v>127</v>
      </c>
      <c r="BE193" s="223">
        <f>IF(N193="základní",J193,0)</f>
        <v>0</v>
      </c>
      <c r="BF193" s="223">
        <f>IF(N193="snížená",J193,0)</f>
        <v>0</v>
      </c>
      <c r="BG193" s="223">
        <f>IF(N193="zákl. přenesená",J193,0)</f>
        <v>0</v>
      </c>
      <c r="BH193" s="223">
        <f>IF(N193="sníž. přenesená",J193,0)</f>
        <v>0</v>
      </c>
      <c r="BI193" s="223">
        <f>IF(N193="nulová",J193,0)</f>
        <v>0</v>
      </c>
      <c r="BJ193" s="22" t="s">
        <v>77</v>
      </c>
      <c r="BK193" s="223">
        <f>ROUND(I193*H193,2)</f>
        <v>0</v>
      </c>
      <c r="BL193" s="22" t="s">
        <v>134</v>
      </c>
      <c r="BM193" s="22" t="s">
        <v>317</v>
      </c>
    </row>
    <row r="194" s="11" customFormat="1">
      <c r="B194" s="227"/>
      <c r="C194" s="228"/>
      <c r="D194" s="224" t="s">
        <v>148</v>
      </c>
      <c r="E194" s="228"/>
      <c r="F194" s="230" t="s">
        <v>318</v>
      </c>
      <c r="G194" s="228"/>
      <c r="H194" s="231">
        <v>0.57899999999999996</v>
      </c>
      <c r="I194" s="232"/>
      <c r="J194" s="228"/>
      <c r="K194" s="228"/>
      <c r="L194" s="233"/>
      <c r="M194" s="234"/>
      <c r="N194" s="235"/>
      <c r="O194" s="235"/>
      <c r="P194" s="235"/>
      <c r="Q194" s="235"/>
      <c r="R194" s="235"/>
      <c r="S194" s="235"/>
      <c r="T194" s="236"/>
      <c r="AT194" s="237" t="s">
        <v>148</v>
      </c>
      <c r="AU194" s="237" t="s">
        <v>84</v>
      </c>
      <c r="AV194" s="11" t="s">
        <v>84</v>
      </c>
      <c r="AW194" s="11" t="s">
        <v>6</v>
      </c>
      <c r="AX194" s="11" t="s">
        <v>77</v>
      </c>
      <c r="AY194" s="237" t="s">
        <v>127</v>
      </c>
    </row>
    <row r="195" s="1" customFormat="1" ht="25.5" customHeight="1">
      <c r="B195" s="44"/>
      <c r="C195" s="212" t="s">
        <v>319</v>
      </c>
      <c r="D195" s="212" t="s">
        <v>129</v>
      </c>
      <c r="E195" s="213" t="s">
        <v>320</v>
      </c>
      <c r="F195" s="214" t="s">
        <v>321</v>
      </c>
      <c r="G195" s="215" t="s">
        <v>145</v>
      </c>
      <c r="H195" s="216">
        <v>1014.3</v>
      </c>
      <c r="I195" s="217"/>
      <c r="J195" s="218">
        <f>ROUND(I195*H195,2)</f>
        <v>0</v>
      </c>
      <c r="K195" s="214" t="s">
        <v>133</v>
      </c>
      <c r="L195" s="70"/>
      <c r="M195" s="219" t="s">
        <v>21</v>
      </c>
      <c r="N195" s="220" t="s">
        <v>43</v>
      </c>
      <c r="O195" s="45"/>
      <c r="P195" s="221">
        <f>O195*H195</f>
        <v>0</v>
      </c>
      <c r="Q195" s="221">
        <v>0</v>
      </c>
      <c r="R195" s="221">
        <f>Q195*H195</f>
        <v>0</v>
      </c>
      <c r="S195" s="221">
        <v>0</v>
      </c>
      <c r="T195" s="222">
        <f>S195*H195</f>
        <v>0</v>
      </c>
      <c r="AR195" s="22" t="s">
        <v>134</v>
      </c>
      <c r="AT195" s="22" t="s">
        <v>129</v>
      </c>
      <c r="AU195" s="22" t="s">
        <v>84</v>
      </c>
      <c r="AY195" s="22" t="s">
        <v>127</v>
      </c>
      <c r="BE195" s="223">
        <f>IF(N195="základní",J195,0)</f>
        <v>0</v>
      </c>
      <c r="BF195" s="223">
        <f>IF(N195="snížená",J195,0)</f>
        <v>0</v>
      </c>
      <c r="BG195" s="223">
        <f>IF(N195="zákl. přenesená",J195,0)</f>
        <v>0</v>
      </c>
      <c r="BH195" s="223">
        <f>IF(N195="sníž. přenesená",J195,0)</f>
        <v>0</v>
      </c>
      <c r="BI195" s="223">
        <f>IF(N195="nulová",J195,0)</f>
        <v>0</v>
      </c>
      <c r="BJ195" s="22" t="s">
        <v>77</v>
      </c>
      <c r="BK195" s="223">
        <f>ROUND(I195*H195,2)</f>
        <v>0</v>
      </c>
      <c r="BL195" s="22" t="s">
        <v>134</v>
      </c>
      <c r="BM195" s="22" t="s">
        <v>322</v>
      </c>
    </row>
    <row r="196" s="1" customFormat="1">
      <c r="B196" s="44"/>
      <c r="C196" s="72"/>
      <c r="D196" s="224" t="s">
        <v>136</v>
      </c>
      <c r="E196" s="72"/>
      <c r="F196" s="225" t="s">
        <v>323</v>
      </c>
      <c r="G196" s="72"/>
      <c r="H196" s="72"/>
      <c r="I196" s="183"/>
      <c r="J196" s="72"/>
      <c r="K196" s="72"/>
      <c r="L196" s="70"/>
      <c r="M196" s="226"/>
      <c r="N196" s="45"/>
      <c r="O196" s="45"/>
      <c r="P196" s="45"/>
      <c r="Q196" s="45"/>
      <c r="R196" s="45"/>
      <c r="S196" s="45"/>
      <c r="T196" s="93"/>
      <c r="AT196" s="22" t="s">
        <v>136</v>
      </c>
      <c r="AU196" s="22" t="s">
        <v>84</v>
      </c>
    </row>
    <row r="197" s="11" customFormat="1">
      <c r="B197" s="227"/>
      <c r="C197" s="228"/>
      <c r="D197" s="224" t="s">
        <v>148</v>
      </c>
      <c r="E197" s="229" t="s">
        <v>21</v>
      </c>
      <c r="F197" s="230" t="s">
        <v>324</v>
      </c>
      <c r="G197" s="228"/>
      <c r="H197" s="231">
        <v>1014.3</v>
      </c>
      <c r="I197" s="232"/>
      <c r="J197" s="228"/>
      <c r="K197" s="228"/>
      <c r="L197" s="233"/>
      <c r="M197" s="234"/>
      <c r="N197" s="235"/>
      <c r="O197" s="235"/>
      <c r="P197" s="235"/>
      <c r="Q197" s="235"/>
      <c r="R197" s="235"/>
      <c r="S197" s="235"/>
      <c r="T197" s="236"/>
      <c r="AT197" s="237" t="s">
        <v>148</v>
      </c>
      <c r="AU197" s="237" t="s">
        <v>84</v>
      </c>
      <c r="AV197" s="11" t="s">
        <v>84</v>
      </c>
      <c r="AW197" s="11" t="s">
        <v>35</v>
      </c>
      <c r="AX197" s="11" t="s">
        <v>77</v>
      </c>
      <c r="AY197" s="237" t="s">
        <v>127</v>
      </c>
    </row>
    <row r="198" s="1" customFormat="1" ht="25.5" customHeight="1">
      <c r="B198" s="44"/>
      <c r="C198" s="212" t="s">
        <v>325</v>
      </c>
      <c r="D198" s="212" t="s">
        <v>129</v>
      </c>
      <c r="E198" s="213" t="s">
        <v>326</v>
      </c>
      <c r="F198" s="214" t="s">
        <v>327</v>
      </c>
      <c r="G198" s="215" t="s">
        <v>132</v>
      </c>
      <c r="H198" s="216">
        <v>4</v>
      </c>
      <c r="I198" s="217"/>
      <c r="J198" s="218">
        <f>ROUND(I198*H198,2)</f>
        <v>0</v>
      </c>
      <c r="K198" s="214" t="s">
        <v>133</v>
      </c>
      <c r="L198" s="70"/>
      <c r="M198" s="219" t="s">
        <v>21</v>
      </c>
      <c r="N198" s="220" t="s">
        <v>43</v>
      </c>
      <c r="O198" s="45"/>
      <c r="P198" s="221">
        <f>O198*H198</f>
        <v>0</v>
      </c>
      <c r="Q198" s="221">
        <v>0</v>
      </c>
      <c r="R198" s="221">
        <f>Q198*H198</f>
        <v>0</v>
      </c>
      <c r="S198" s="221">
        <v>0</v>
      </c>
      <c r="T198" s="222">
        <f>S198*H198</f>
        <v>0</v>
      </c>
      <c r="AR198" s="22" t="s">
        <v>134</v>
      </c>
      <c r="AT198" s="22" t="s">
        <v>129</v>
      </c>
      <c r="AU198" s="22" t="s">
        <v>84</v>
      </c>
      <c r="AY198" s="22" t="s">
        <v>127</v>
      </c>
      <c r="BE198" s="223">
        <f>IF(N198="základní",J198,0)</f>
        <v>0</v>
      </c>
      <c r="BF198" s="223">
        <f>IF(N198="snížená",J198,0)</f>
        <v>0</v>
      </c>
      <c r="BG198" s="223">
        <f>IF(N198="zákl. přenesená",J198,0)</f>
        <v>0</v>
      </c>
      <c r="BH198" s="223">
        <f>IF(N198="sníž. přenesená",J198,0)</f>
        <v>0</v>
      </c>
      <c r="BI198" s="223">
        <f>IF(N198="nulová",J198,0)</f>
        <v>0</v>
      </c>
      <c r="BJ198" s="22" t="s">
        <v>77</v>
      </c>
      <c r="BK198" s="223">
        <f>ROUND(I198*H198,2)</f>
        <v>0</v>
      </c>
      <c r="BL198" s="22" t="s">
        <v>134</v>
      </c>
      <c r="BM198" s="22" t="s">
        <v>328</v>
      </c>
    </row>
    <row r="199" s="1" customFormat="1">
      <c r="B199" s="44"/>
      <c r="C199" s="72"/>
      <c r="D199" s="224" t="s">
        <v>136</v>
      </c>
      <c r="E199" s="72"/>
      <c r="F199" s="225" t="s">
        <v>329</v>
      </c>
      <c r="G199" s="72"/>
      <c r="H199" s="72"/>
      <c r="I199" s="183"/>
      <c r="J199" s="72"/>
      <c r="K199" s="72"/>
      <c r="L199" s="70"/>
      <c r="M199" s="226"/>
      <c r="N199" s="45"/>
      <c r="O199" s="45"/>
      <c r="P199" s="45"/>
      <c r="Q199" s="45"/>
      <c r="R199" s="45"/>
      <c r="S199" s="45"/>
      <c r="T199" s="93"/>
      <c r="AT199" s="22" t="s">
        <v>136</v>
      </c>
      <c r="AU199" s="22" t="s">
        <v>84</v>
      </c>
    </row>
    <row r="200" s="1" customFormat="1" ht="16.5" customHeight="1">
      <c r="B200" s="44"/>
      <c r="C200" s="250" t="s">
        <v>330</v>
      </c>
      <c r="D200" s="250" t="s">
        <v>248</v>
      </c>
      <c r="E200" s="251" t="s">
        <v>331</v>
      </c>
      <c r="F200" s="252" t="s">
        <v>332</v>
      </c>
      <c r="G200" s="253" t="s">
        <v>186</v>
      </c>
      <c r="H200" s="254">
        <v>1.6000000000000001</v>
      </c>
      <c r="I200" s="255"/>
      <c r="J200" s="256">
        <f>ROUND(I200*H200,2)</f>
        <v>0</v>
      </c>
      <c r="K200" s="252" t="s">
        <v>133</v>
      </c>
      <c r="L200" s="257"/>
      <c r="M200" s="258" t="s">
        <v>21</v>
      </c>
      <c r="N200" s="259" t="s">
        <v>43</v>
      </c>
      <c r="O200" s="45"/>
      <c r="P200" s="221">
        <f>O200*H200</f>
        <v>0</v>
      </c>
      <c r="Q200" s="221">
        <v>0.22</v>
      </c>
      <c r="R200" s="221">
        <f>Q200*H200</f>
        <v>0.35200000000000004</v>
      </c>
      <c r="S200" s="221">
        <v>0</v>
      </c>
      <c r="T200" s="222">
        <f>S200*H200</f>
        <v>0</v>
      </c>
      <c r="AR200" s="22" t="s">
        <v>170</v>
      </c>
      <c r="AT200" s="22" t="s">
        <v>248</v>
      </c>
      <c r="AU200" s="22" t="s">
        <v>84</v>
      </c>
      <c r="AY200" s="22" t="s">
        <v>127</v>
      </c>
      <c r="BE200" s="223">
        <f>IF(N200="základní",J200,0)</f>
        <v>0</v>
      </c>
      <c r="BF200" s="223">
        <f>IF(N200="snížená",J200,0)</f>
        <v>0</v>
      </c>
      <c r="BG200" s="223">
        <f>IF(N200="zákl. přenesená",J200,0)</f>
        <v>0</v>
      </c>
      <c r="BH200" s="223">
        <f>IF(N200="sníž. přenesená",J200,0)</f>
        <v>0</v>
      </c>
      <c r="BI200" s="223">
        <f>IF(N200="nulová",J200,0)</f>
        <v>0</v>
      </c>
      <c r="BJ200" s="22" t="s">
        <v>77</v>
      </c>
      <c r="BK200" s="223">
        <f>ROUND(I200*H200,2)</f>
        <v>0</v>
      </c>
      <c r="BL200" s="22" t="s">
        <v>134</v>
      </c>
      <c r="BM200" s="22" t="s">
        <v>333</v>
      </c>
    </row>
    <row r="201" s="11" customFormat="1">
      <c r="B201" s="227"/>
      <c r="C201" s="228"/>
      <c r="D201" s="224" t="s">
        <v>148</v>
      </c>
      <c r="E201" s="228"/>
      <c r="F201" s="230" t="s">
        <v>334</v>
      </c>
      <c r="G201" s="228"/>
      <c r="H201" s="231">
        <v>1.6000000000000001</v>
      </c>
      <c r="I201" s="232"/>
      <c r="J201" s="228"/>
      <c r="K201" s="228"/>
      <c r="L201" s="233"/>
      <c r="M201" s="234"/>
      <c r="N201" s="235"/>
      <c r="O201" s="235"/>
      <c r="P201" s="235"/>
      <c r="Q201" s="235"/>
      <c r="R201" s="235"/>
      <c r="S201" s="235"/>
      <c r="T201" s="236"/>
      <c r="AT201" s="237" t="s">
        <v>148</v>
      </c>
      <c r="AU201" s="237" t="s">
        <v>84</v>
      </c>
      <c r="AV201" s="11" t="s">
        <v>84</v>
      </c>
      <c r="AW201" s="11" t="s">
        <v>6</v>
      </c>
      <c r="AX201" s="11" t="s">
        <v>77</v>
      </c>
      <c r="AY201" s="237" t="s">
        <v>127</v>
      </c>
    </row>
    <row r="202" s="1" customFormat="1" ht="25.5" customHeight="1">
      <c r="B202" s="44"/>
      <c r="C202" s="212" t="s">
        <v>335</v>
      </c>
      <c r="D202" s="212" t="s">
        <v>129</v>
      </c>
      <c r="E202" s="213" t="s">
        <v>336</v>
      </c>
      <c r="F202" s="214" t="s">
        <v>337</v>
      </c>
      <c r="G202" s="215" t="s">
        <v>132</v>
      </c>
      <c r="H202" s="216">
        <v>4</v>
      </c>
      <c r="I202" s="217"/>
      <c r="J202" s="218">
        <f>ROUND(I202*H202,2)</f>
        <v>0</v>
      </c>
      <c r="K202" s="214" t="s">
        <v>133</v>
      </c>
      <c r="L202" s="70"/>
      <c r="M202" s="219" t="s">
        <v>21</v>
      </c>
      <c r="N202" s="220" t="s">
        <v>43</v>
      </c>
      <c r="O202" s="45"/>
      <c r="P202" s="221">
        <f>O202*H202</f>
        <v>0</v>
      </c>
      <c r="Q202" s="221">
        <v>0</v>
      </c>
      <c r="R202" s="221">
        <f>Q202*H202</f>
        <v>0</v>
      </c>
      <c r="S202" s="221">
        <v>0</v>
      </c>
      <c r="T202" s="222">
        <f>S202*H202</f>
        <v>0</v>
      </c>
      <c r="AR202" s="22" t="s">
        <v>134</v>
      </c>
      <c r="AT202" s="22" t="s">
        <v>129</v>
      </c>
      <c r="AU202" s="22" t="s">
        <v>84</v>
      </c>
      <c r="AY202" s="22" t="s">
        <v>127</v>
      </c>
      <c r="BE202" s="223">
        <f>IF(N202="základní",J202,0)</f>
        <v>0</v>
      </c>
      <c r="BF202" s="223">
        <f>IF(N202="snížená",J202,0)</f>
        <v>0</v>
      </c>
      <c r="BG202" s="223">
        <f>IF(N202="zákl. přenesená",J202,0)</f>
        <v>0</v>
      </c>
      <c r="BH202" s="223">
        <f>IF(N202="sníž. přenesená",J202,0)</f>
        <v>0</v>
      </c>
      <c r="BI202" s="223">
        <f>IF(N202="nulová",J202,0)</f>
        <v>0</v>
      </c>
      <c r="BJ202" s="22" t="s">
        <v>77</v>
      </c>
      <c r="BK202" s="223">
        <f>ROUND(I202*H202,2)</f>
        <v>0</v>
      </c>
      <c r="BL202" s="22" t="s">
        <v>134</v>
      </c>
      <c r="BM202" s="22" t="s">
        <v>338</v>
      </c>
    </row>
    <row r="203" s="1" customFormat="1">
      <c r="B203" s="44"/>
      <c r="C203" s="72"/>
      <c r="D203" s="224" t="s">
        <v>136</v>
      </c>
      <c r="E203" s="72"/>
      <c r="F203" s="225" t="s">
        <v>339</v>
      </c>
      <c r="G203" s="72"/>
      <c r="H203" s="72"/>
      <c r="I203" s="183"/>
      <c r="J203" s="72"/>
      <c r="K203" s="72"/>
      <c r="L203" s="70"/>
      <c r="M203" s="226"/>
      <c r="N203" s="45"/>
      <c r="O203" s="45"/>
      <c r="P203" s="45"/>
      <c r="Q203" s="45"/>
      <c r="R203" s="45"/>
      <c r="S203" s="45"/>
      <c r="T203" s="93"/>
      <c r="AT203" s="22" t="s">
        <v>136</v>
      </c>
      <c r="AU203" s="22" t="s">
        <v>84</v>
      </c>
    </row>
    <row r="204" s="1" customFormat="1" ht="16.5" customHeight="1">
      <c r="B204" s="44"/>
      <c r="C204" s="250" t="s">
        <v>340</v>
      </c>
      <c r="D204" s="250" t="s">
        <v>248</v>
      </c>
      <c r="E204" s="251" t="s">
        <v>341</v>
      </c>
      <c r="F204" s="252" t="s">
        <v>342</v>
      </c>
      <c r="G204" s="253" t="s">
        <v>132</v>
      </c>
      <c r="H204" s="254">
        <v>4</v>
      </c>
      <c r="I204" s="255"/>
      <c r="J204" s="256">
        <f>ROUND(I204*H204,2)</f>
        <v>0</v>
      </c>
      <c r="K204" s="252" t="s">
        <v>133</v>
      </c>
      <c r="L204" s="257"/>
      <c r="M204" s="258" t="s">
        <v>21</v>
      </c>
      <c r="N204" s="259" t="s">
        <v>43</v>
      </c>
      <c r="O204" s="45"/>
      <c r="P204" s="221">
        <f>O204*H204</f>
        <v>0</v>
      </c>
      <c r="Q204" s="221">
        <v>0.063</v>
      </c>
      <c r="R204" s="221">
        <f>Q204*H204</f>
        <v>0.252</v>
      </c>
      <c r="S204" s="221">
        <v>0</v>
      </c>
      <c r="T204" s="222">
        <f>S204*H204</f>
        <v>0</v>
      </c>
      <c r="AR204" s="22" t="s">
        <v>170</v>
      </c>
      <c r="AT204" s="22" t="s">
        <v>248</v>
      </c>
      <c r="AU204" s="22" t="s">
        <v>84</v>
      </c>
      <c r="AY204" s="22" t="s">
        <v>127</v>
      </c>
      <c r="BE204" s="223">
        <f>IF(N204="základní",J204,0)</f>
        <v>0</v>
      </c>
      <c r="BF204" s="223">
        <f>IF(N204="snížená",J204,0)</f>
        <v>0</v>
      </c>
      <c r="BG204" s="223">
        <f>IF(N204="zákl. přenesená",J204,0)</f>
        <v>0</v>
      </c>
      <c r="BH204" s="223">
        <f>IF(N204="sníž. přenesená",J204,0)</f>
        <v>0</v>
      </c>
      <c r="BI204" s="223">
        <f>IF(N204="nulová",J204,0)</f>
        <v>0</v>
      </c>
      <c r="BJ204" s="22" t="s">
        <v>77</v>
      </c>
      <c r="BK204" s="223">
        <f>ROUND(I204*H204,2)</f>
        <v>0</v>
      </c>
      <c r="BL204" s="22" t="s">
        <v>134</v>
      </c>
      <c r="BM204" s="22" t="s">
        <v>343</v>
      </c>
    </row>
    <row r="205" s="1" customFormat="1" ht="25.5" customHeight="1">
      <c r="B205" s="44"/>
      <c r="C205" s="212" t="s">
        <v>344</v>
      </c>
      <c r="D205" s="212" t="s">
        <v>129</v>
      </c>
      <c r="E205" s="213" t="s">
        <v>345</v>
      </c>
      <c r="F205" s="214" t="s">
        <v>346</v>
      </c>
      <c r="G205" s="215" t="s">
        <v>132</v>
      </c>
      <c r="H205" s="216">
        <v>4</v>
      </c>
      <c r="I205" s="217"/>
      <c r="J205" s="218">
        <f>ROUND(I205*H205,2)</f>
        <v>0</v>
      </c>
      <c r="K205" s="214" t="s">
        <v>133</v>
      </c>
      <c r="L205" s="70"/>
      <c r="M205" s="219" t="s">
        <v>21</v>
      </c>
      <c r="N205" s="220" t="s">
        <v>43</v>
      </c>
      <c r="O205" s="45"/>
      <c r="P205" s="221">
        <f>O205*H205</f>
        <v>0</v>
      </c>
      <c r="Q205" s="221">
        <v>0</v>
      </c>
      <c r="R205" s="221">
        <f>Q205*H205</f>
        <v>0</v>
      </c>
      <c r="S205" s="221">
        <v>0</v>
      </c>
      <c r="T205" s="222">
        <f>S205*H205</f>
        <v>0</v>
      </c>
      <c r="AR205" s="22" t="s">
        <v>134</v>
      </c>
      <c r="AT205" s="22" t="s">
        <v>129</v>
      </c>
      <c r="AU205" s="22" t="s">
        <v>84</v>
      </c>
      <c r="AY205" s="22" t="s">
        <v>127</v>
      </c>
      <c r="BE205" s="223">
        <f>IF(N205="základní",J205,0)</f>
        <v>0</v>
      </c>
      <c r="BF205" s="223">
        <f>IF(N205="snížená",J205,0)</f>
        <v>0</v>
      </c>
      <c r="BG205" s="223">
        <f>IF(N205="zákl. přenesená",J205,0)</f>
        <v>0</v>
      </c>
      <c r="BH205" s="223">
        <f>IF(N205="sníž. přenesená",J205,0)</f>
        <v>0</v>
      </c>
      <c r="BI205" s="223">
        <f>IF(N205="nulová",J205,0)</f>
        <v>0</v>
      </c>
      <c r="BJ205" s="22" t="s">
        <v>77</v>
      </c>
      <c r="BK205" s="223">
        <f>ROUND(I205*H205,2)</f>
        <v>0</v>
      </c>
      <c r="BL205" s="22" t="s">
        <v>134</v>
      </c>
      <c r="BM205" s="22" t="s">
        <v>347</v>
      </c>
    </row>
    <row r="206" s="1" customFormat="1">
      <c r="B206" s="44"/>
      <c r="C206" s="72"/>
      <c r="D206" s="224" t="s">
        <v>136</v>
      </c>
      <c r="E206" s="72"/>
      <c r="F206" s="225" t="s">
        <v>348</v>
      </c>
      <c r="G206" s="72"/>
      <c r="H206" s="72"/>
      <c r="I206" s="183"/>
      <c r="J206" s="72"/>
      <c r="K206" s="72"/>
      <c r="L206" s="70"/>
      <c r="M206" s="226"/>
      <c r="N206" s="45"/>
      <c r="O206" s="45"/>
      <c r="P206" s="45"/>
      <c r="Q206" s="45"/>
      <c r="R206" s="45"/>
      <c r="S206" s="45"/>
      <c r="T206" s="93"/>
      <c r="AT206" s="22" t="s">
        <v>136</v>
      </c>
      <c r="AU206" s="22" t="s">
        <v>84</v>
      </c>
    </row>
    <row r="207" s="1" customFormat="1" ht="16.5" customHeight="1">
      <c r="B207" s="44"/>
      <c r="C207" s="212" t="s">
        <v>349</v>
      </c>
      <c r="D207" s="212" t="s">
        <v>129</v>
      </c>
      <c r="E207" s="213" t="s">
        <v>350</v>
      </c>
      <c r="F207" s="214" t="s">
        <v>351</v>
      </c>
      <c r="G207" s="215" t="s">
        <v>132</v>
      </c>
      <c r="H207" s="216">
        <v>4</v>
      </c>
      <c r="I207" s="217"/>
      <c r="J207" s="218">
        <f>ROUND(I207*H207,2)</f>
        <v>0</v>
      </c>
      <c r="K207" s="214" t="s">
        <v>133</v>
      </c>
      <c r="L207" s="70"/>
      <c r="M207" s="219" t="s">
        <v>21</v>
      </c>
      <c r="N207" s="220" t="s">
        <v>43</v>
      </c>
      <c r="O207" s="45"/>
      <c r="P207" s="221">
        <f>O207*H207</f>
        <v>0</v>
      </c>
      <c r="Q207" s="221">
        <v>0</v>
      </c>
      <c r="R207" s="221">
        <f>Q207*H207</f>
        <v>0</v>
      </c>
      <c r="S207" s="221">
        <v>0</v>
      </c>
      <c r="T207" s="222">
        <f>S207*H207</f>
        <v>0</v>
      </c>
      <c r="AR207" s="22" t="s">
        <v>134</v>
      </c>
      <c r="AT207" s="22" t="s">
        <v>129</v>
      </c>
      <c r="AU207" s="22" t="s">
        <v>84</v>
      </c>
      <c r="AY207" s="22" t="s">
        <v>127</v>
      </c>
      <c r="BE207" s="223">
        <f>IF(N207="základní",J207,0)</f>
        <v>0</v>
      </c>
      <c r="BF207" s="223">
        <f>IF(N207="snížená",J207,0)</f>
        <v>0</v>
      </c>
      <c r="BG207" s="223">
        <f>IF(N207="zákl. přenesená",J207,0)</f>
        <v>0</v>
      </c>
      <c r="BH207" s="223">
        <f>IF(N207="sníž. přenesená",J207,0)</f>
        <v>0</v>
      </c>
      <c r="BI207" s="223">
        <f>IF(N207="nulová",J207,0)</f>
        <v>0</v>
      </c>
      <c r="BJ207" s="22" t="s">
        <v>77</v>
      </c>
      <c r="BK207" s="223">
        <f>ROUND(I207*H207,2)</f>
        <v>0</v>
      </c>
      <c r="BL207" s="22" t="s">
        <v>134</v>
      </c>
      <c r="BM207" s="22" t="s">
        <v>352</v>
      </c>
    </row>
    <row r="208" s="1" customFormat="1">
      <c r="B208" s="44"/>
      <c r="C208" s="72"/>
      <c r="D208" s="224" t="s">
        <v>136</v>
      </c>
      <c r="E208" s="72"/>
      <c r="F208" s="225" t="s">
        <v>353</v>
      </c>
      <c r="G208" s="72"/>
      <c r="H208" s="72"/>
      <c r="I208" s="183"/>
      <c r="J208" s="72"/>
      <c r="K208" s="72"/>
      <c r="L208" s="70"/>
      <c r="M208" s="226"/>
      <c r="N208" s="45"/>
      <c r="O208" s="45"/>
      <c r="P208" s="45"/>
      <c r="Q208" s="45"/>
      <c r="R208" s="45"/>
      <c r="S208" s="45"/>
      <c r="T208" s="93"/>
      <c r="AT208" s="22" t="s">
        <v>136</v>
      </c>
      <c r="AU208" s="22" t="s">
        <v>84</v>
      </c>
    </row>
    <row r="209" s="10" customFormat="1" ht="29.88" customHeight="1">
      <c r="B209" s="196"/>
      <c r="C209" s="197"/>
      <c r="D209" s="198" t="s">
        <v>71</v>
      </c>
      <c r="E209" s="210" t="s">
        <v>84</v>
      </c>
      <c r="F209" s="210" t="s">
        <v>354</v>
      </c>
      <c r="G209" s="197"/>
      <c r="H209" s="197"/>
      <c r="I209" s="200"/>
      <c r="J209" s="211">
        <f>BK209</f>
        <v>0</v>
      </c>
      <c r="K209" s="197"/>
      <c r="L209" s="202"/>
      <c r="M209" s="203"/>
      <c r="N209" s="204"/>
      <c r="O209" s="204"/>
      <c r="P209" s="205">
        <f>SUM(P210:P214)</f>
        <v>0</v>
      </c>
      <c r="Q209" s="204"/>
      <c r="R209" s="205">
        <f>SUM(R210:R214)</f>
        <v>0</v>
      </c>
      <c r="S209" s="204"/>
      <c r="T209" s="206">
        <f>SUM(T210:T214)</f>
        <v>0</v>
      </c>
      <c r="AR209" s="207" t="s">
        <v>77</v>
      </c>
      <c r="AT209" s="208" t="s">
        <v>71</v>
      </c>
      <c r="AU209" s="208" t="s">
        <v>77</v>
      </c>
      <c r="AY209" s="207" t="s">
        <v>127</v>
      </c>
      <c r="BK209" s="209">
        <f>SUM(BK210:BK214)</f>
        <v>0</v>
      </c>
    </row>
    <row r="210" s="1" customFormat="1" ht="38.25" customHeight="1">
      <c r="B210" s="44"/>
      <c r="C210" s="212" t="s">
        <v>355</v>
      </c>
      <c r="D210" s="212" t="s">
        <v>129</v>
      </c>
      <c r="E210" s="213" t="s">
        <v>356</v>
      </c>
      <c r="F210" s="214" t="s">
        <v>357</v>
      </c>
      <c r="G210" s="215" t="s">
        <v>145</v>
      </c>
      <c r="H210" s="216">
        <v>1014.3</v>
      </c>
      <c r="I210" s="217"/>
      <c r="J210" s="218">
        <f>ROUND(I210*H210,2)</f>
        <v>0</v>
      </c>
      <c r="K210" s="214" t="s">
        <v>133</v>
      </c>
      <c r="L210" s="70"/>
      <c r="M210" s="219" t="s">
        <v>21</v>
      </c>
      <c r="N210" s="220" t="s">
        <v>43</v>
      </c>
      <c r="O210" s="45"/>
      <c r="P210" s="221">
        <f>O210*H210</f>
        <v>0</v>
      </c>
      <c r="Q210" s="221">
        <v>0</v>
      </c>
      <c r="R210" s="221">
        <f>Q210*H210</f>
        <v>0</v>
      </c>
      <c r="S210" s="221">
        <v>0</v>
      </c>
      <c r="T210" s="222">
        <f>S210*H210</f>
        <v>0</v>
      </c>
      <c r="AR210" s="22" t="s">
        <v>134</v>
      </c>
      <c r="AT210" s="22" t="s">
        <v>129</v>
      </c>
      <c r="AU210" s="22" t="s">
        <v>84</v>
      </c>
      <c r="AY210" s="22" t="s">
        <v>127</v>
      </c>
      <c r="BE210" s="223">
        <f>IF(N210="základní",J210,0)</f>
        <v>0</v>
      </c>
      <c r="BF210" s="223">
        <f>IF(N210="snížená",J210,0)</f>
        <v>0</v>
      </c>
      <c r="BG210" s="223">
        <f>IF(N210="zákl. přenesená",J210,0)</f>
        <v>0</v>
      </c>
      <c r="BH210" s="223">
        <f>IF(N210="sníž. přenesená",J210,0)</f>
        <v>0</v>
      </c>
      <c r="BI210" s="223">
        <f>IF(N210="nulová",J210,0)</f>
        <v>0</v>
      </c>
      <c r="BJ210" s="22" t="s">
        <v>77</v>
      </c>
      <c r="BK210" s="223">
        <f>ROUND(I210*H210,2)</f>
        <v>0</v>
      </c>
      <c r="BL210" s="22" t="s">
        <v>134</v>
      </c>
      <c r="BM210" s="22" t="s">
        <v>358</v>
      </c>
    </row>
    <row r="211" s="1" customFormat="1">
      <c r="B211" s="44"/>
      <c r="C211" s="72"/>
      <c r="D211" s="224" t="s">
        <v>136</v>
      </c>
      <c r="E211" s="72"/>
      <c r="F211" s="225" t="s">
        <v>359</v>
      </c>
      <c r="G211" s="72"/>
      <c r="H211" s="72"/>
      <c r="I211" s="183"/>
      <c r="J211" s="72"/>
      <c r="K211" s="72"/>
      <c r="L211" s="70"/>
      <c r="M211" s="226"/>
      <c r="N211" s="45"/>
      <c r="O211" s="45"/>
      <c r="P211" s="45"/>
      <c r="Q211" s="45"/>
      <c r="R211" s="45"/>
      <c r="S211" s="45"/>
      <c r="T211" s="93"/>
      <c r="AT211" s="22" t="s">
        <v>136</v>
      </c>
      <c r="AU211" s="22" t="s">
        <v>84</v>
      </c>
    </row>
    <row r="212" s="11" customFormat="1">
      <c r="B212" s="227"/>
      <c r="C212" s="228"/>
      <c r="D212" s="224" t="s">
        <v>148</v>
      </c>
      <c r="E212" s="229" t="s">
        <v>21</v>
      </c>
      <c r="F212" s="230" t="s">
        <v>360</v>
      </c>
      <c r="G212" s="228"/>
      <c r="H212" s="231">
        <v>575.79999999999995</v>
      </c>
      <c r="I212" s="232"/>
      <c r="J212" s="228"/>
      <c r="K212" s="228"/>
      <c r="L212" s="233"/>
      <c r="M212" s="234"/>
      <c r="N212" s="235"/>
      <c r="O212" s="235"/>
      <c r="P212" s="235"/>
      <c r="Q212" s="235"/>
      <c r="R212" s="235"/>
      <c r="S212" s="235"/>
      <c r="T212" s="236"/>
      <c r="AT212" s="237" t="s">
        <v>148</v>
      </c>
      <c r="AU212" s="237" t="s">
        <v>84</v>
      </c>
      <c r="AV212" s="11" t="s">
        <v>84</v>
      </c>
      <c r="AW212" s="11" t="s">
        <v>35</v>
      </c>
      <c r="AX212" s="11" t="s">
        <v>72</v>
      </c>
      <c r="AY212" s="237" t="s">
        <v>127</v>
      </c>
    </row>
    <row r="213" s="11" customFormat="1">
      <c r="B213" s="227"/>
      <c r="C213" s="228"/>
      <c r="D213" s="224" t="s">
        <v>148</v>
      </c>
      <c r="E213" s="229" t="s">
        <v>21</v>
      </c>
      <c r="F213" s="230" t="s">
        <v>361</v>
      </c>
      <c r="G213" s="228"/>
      <c r="H213" s="231">
        <v>438.5</v>
      </c>
      <c r="I213" s="232"/>
      <c r="J213" s="228"/>
      <c r="K213" s="228"/>
      <c r="L213" s="233"/>
      <c r="M213" s="234"/>
      <c r="N213" s="235"/>
      <c r="O213" s="235"/>
      <c r="P213" s="235"/>
      <c r="Q213" s="235"/>
      <c r="R213" s="235"/>
      <c r="S213" s="235"/>
      <c r="T213" s="236"/>
      <c r="AT213" s="237" t="s">
        <v>148</v>
      </c>
      <c r="AU213" s="237" t="s">
        <v>84</v>
      </c>
      <c r="AV213" s="11" t="s">
        <v>84</v>
      </c>
      <c r="AW213" s="11" t="s">
        <v>35</v>
      </c>
      <c r="AX213" s="11" t="s">
        <v>72</v>
      </c>
      <c r="AY213" s="237" t="s">
        <v>127</v>
      </c>
    </row>
    <row r="214" s="12" customFormat="1">
      <c r="B214" s="238"/>
      <c r="C214" s="239"/>
      <c r="D214" s="224" t="s">
        <v>148</v>
      </c>
      <c r="E214" s="240" t="s">
        <v>21</v>
      </c>
      <c r="F214" s="241" t="s">
        <v>362</v>
      </c>
      <c r="G214" s="239"/>
      <c r="H214" s="242">
        <v>1014.3</v>
      </c>
      <c r="I214" s="243"/>
      <c r="J214" s="239"/>
      <c r="K214" s="239"/>
      <c r="L214" s="244"/>
      <c r="M214" s="245"/>
      <c r="N214" s="246"/>
      <c r="O214" s="246"/>
      <c r="P214" s="246"/>
      <c r="Q214" s="246"/>
      <c r="R214" s="246"/>
      <c r="S214" s="246"/>
      <c r="T214" s="247"/>
      <c r="AT214" s="248" t="s">
        <v>148</v>
      </c>
      <c r="AU214" s="248" t="s">
        <v>84</v>
      </c>
      <c r="AV214" s="12" t="s">
        <v>134</v>
      </c>
      <c r="AW214" s="12" t="s">
        <v>35</v>
      </c>
      <c r="AX214" s="12" t="s">
        <v>77</v>
      </c>
      <c r="AY214" s="248" t="s">
        <v>127</v>
      </c>
    </row>
    <row r="215" s="10" customFormat="1" ht="29.88" customHeight="1">
      <c r="B215" s="196"/>
      <c r="C215" s="197"/>
      <c r="D215" s="198" t="s">
        <v>71</v>
      </c>
      <c r="E215" s="210" t="s">
        <v>142</v>
      </c>
      <c r="F215" s="210" t="s">
        <v>363</v>
      </c>
      <c r="G215" s="197"/>
      <c r="H215" s="197"/>
      <c r="I215" s="200"/>
      <c r="J215" s="211">
        <f>BK215</f>
        <v>0</v>
      </c>
      <c r="K215" s="197"/>
      <c r="L215" s="202"/>
      <c r="M215" s="203"/>
      <c r="N215" s="204"/>
      <c r="O215" s="204"/>
      <c r="P215" s="205">
        <f>SUM(P216:P223)</f>
        <v>0</v>
      </c>
      <c r="Q215" s="204"/>
      <c r="R215" s="205">
        <f>SUM(R216:R223)</f>
        <v>60.247799999999998</v>
      </c>
      <c r="S215" s="204"/>
      <c r="T215" s="206">
        <f>SUM(T216:T223)</f>
        <v>5.4912000000000001</v>
      </c>
      <c r="AR215" s="207" t="s">
        <v>77</v>
      </c>
      <c r="AT215" s="208" t="s">
        <v>71</v>
      </c>
      <c r="AU215" s="208" t="s">
        <v>77</v>
      </c>
      <c r="AY215" s="207" t="s">
        <v>127</v>
      </c>
      <c r="BK215" s="209">
        <f>SUM(BK216:BK223)</f>
        <v>0</v>
      </c>
    </row>
    <row r="216" s="1" customFormat="1" ht="25.5" customHeight="1">
      <c r="B216" s="44"/>
      <c r="C216" s="212" t="s">
        <v>364</v>
      </c>
      <c r="D216" s="212" t="s">
        <v>129</v>
      </c>
      <c r="E216" s="213" t="s">
        <v>365</v>
      </c>
      <c r="F216" s="214" t="s">
        <v>366</v>
      </c>
      <c r="G216" s="215" t="s">
        <v>179</v>
      </c>
      <c r="H216" s="216">
        <v>45</v>
      </c>
      <c r="I216" s="217"/>
      <c r="J216" s="218">
        <f>ROUND(I216*H216,2)</f>
        <v>0</v>
      </c>
      <c r="K216" s="214" t="s">
        <v>133</v>
      </c>
      <c r="L216" s="70"/>
      <c r="M216" s="219" t="s">
        <v>21</v>
      </c>
      <c r="N216" s="220" t="s">
        <v>43</v>
      </c>
      <c r="O216" s="45"/>
      <c r="P216" s="221">
        <f>O216*H216</f>
        <v>0</v>
      </c>
      <c r="Q216" s="221">
        <v>0.24127000000000001</v>
      </c>
      <c r="R216" s="221">
        <f>Q216*H216</f>
        <v>10.857150000000001</v>
      </c>
      <c r="S216" s="221">
        <v>0</v>
      </c>
      <c r="T216" s="222">
        <f>S216*H216</f>
        <v>0</v>
      </c>
      <c r="AR216" s="22" t="s">
        <v>134</v>
      </c>
      <c r="AT216" s="22" t="s">
        <v>129</v>
      </c>
      <c r="AU216" s="22" t="s">
        <v>84</v>
      </c>
      <c r="AY216" s="22" t="s">
        <v>127</v>
      </c>
      <c r="BE216" s="223">
        <f>IF(N216="základní",J216,0)</f>
        <v>0</v>
      </c>
      <c r="BF216" s="223">
        <f>IF(N216="snížená",J216,0)</f>
        <v>0</v>
      </c>
      <c r="BG216" s="223">
        <f>IF(N216="zákl. přenesená",J216,0)</f>
        <v>0</v>
      </c>
      <c r="BH216" s="223">
        <f>IF(N216="sníž. přenesená",J216,0)</f>
        <v>0</v>
      </c>
      <c r="BI216" s="223">
        <f>IF(N216="nulová",J216,0)</f>
        <v>0</v>
      </c>
      <c r="BJ216" s="22" t="s">
        <v>77</v>
      </c>
      <c r="BK216" s="223">
        <f>ROUND(I216*H216,2)</f>
        <v>0</v>
      </c>
      <c r="BL216" s="22" t="s">
        <v>134</v>
      </c>
      <c r="BM216" s="22" t="s">
        <v>367</v>
      </c>
    </row>
    <row r="217" s="1" customFormat="1">
      <c r="B217" s="44"/>
      <c r="C217" s="72"/>
      <c r="D217" s="224" t="s">
        <v>136</v>
      </c>
      <c r="E217" s="72"/>
      <c r="F217" s="225" t="s">
        <v>368</v>
      </c>
      <c r="G217" s="72"/>
      <c r="H217" s="72"/>
      <c r="I217" s="183"/>
      <c r="J217" s="72"/>
      <c r="K217" s="72"/>
      <c r="L217" s="70"/>
      <c r="M217" s="226"/>
      <c r="N217" s="45"/>
      <c r="O217" s="45"/>
      <c r="P217" s="45"/>
      <c r="Q217" s="45"/>
      <c r="R217" s="45"/>
      <c r="S217" s="45"/>
      <c r="T217" s="93"/>
      <c r="AT217" s="22" t="s">
        <v>136</v>
      </c>
      <c r="AU217" s="22" t="s">
        <v>84</v>
      </c>
    </row>
    <row r="218" s="1" customFormat="1" ht="16.5" customHeight="1">
      <c r="B218" s="44"/>
      <c r="C218" s="250" t="s">
        <v>369</v>
      </c>
      <c r="D218" s="250" t="s">
        <v>248</v>
      </c>
      <c r="E218" s="251" t="s">
        <v>370</v>
      </c>
      <c r="F218" s="252" t="s">
        <v>371</v>
      </c>
      <c r="G218" s="253" t="s">
        <v>132</v>
      </c>
      <c r="H218" s="254">
        <v>250</v>
      </c>
      <c r="I218" s="255"/>
      <c r="J218" s="256">
        <f>ROUND(I218*H218,2)</f>
        <v>0</v>
      </c>
      <c r="K218" s="252" t="s">
        <v>21</v>
      </c>
      <c r="L218" s="257"/>
      <c r="M218" s="258" t="s">
        <v>21</v>
      </c>
      <c r="N218" s="259" t="s">
        <v>43</v>
      </c>
      <c r="O218" s="45"/>
      <c r="P218" s="221">
        <f>O218*H218</f>
        <v>0</v>
      </c>
      <c r="Q218" s="221">
        <v>0.071999999999999995</v>
      </c>
      <c r="R218" s="221">
        <f>Q218*H218</f>
        <v>18</v>
      </c>
      <c r="S218" s="221">
        <v>0</v>
      </c>
      <c r="T218" s="222">
        <f>S218*H218</f>
        <v>0</v>
      </c>
      <c r="AR218" s="22" t="s">
        <v>170</v>
      </c>
      <c r="AT218" s="22" t="s">
        <v>248</v>
      </c>
      <c r="AU218" s="22" t="s">
        <v>84</v>
      </c>
      <c r="AY218" s="22" t="s">
        <v>127</v>
      </c>
      <c r="BE218" s="223">
        <f>IF(N218="základní",J218,0)</f>
        <v>0</v>
      </c>
      <c r="BF218" s="223">
        <f>IF(N218="snížená",J218,0)</f>
        <v>0</v>
      </c>
      <c r="BG218" s="223">
        <f>IF(N218="zákl. přenesená",J218,0)</f>
        <v>0</v>
      </c>
      <c r="BH218" s="223">
        <f>IF(N218="sníž. přenesená",J218,0)</f>
        <v>0</v>
      </c>
      <c r="BI218" s="223">
        <f>IF(N218="nulová",J218,0)</f>
        <v>0</v>
      </c>
      <c r="BJ218" s="22" t="s">
        <v>77</v>
      </c>
      <c r="BK218" s="223">
        <f>ROUND(I218*H218,2)</f>
        <v>0</v>
      </c>
      <c r="BL218" s="22" t="s">
        <v>134</v>
      </c>
      <c r="BM218" s="22" t="s">
        <v>372</v>
      </c>
    </row>
    <row r="219" s="1" customFormat="1" ht="25.5" customHeight="1">
      <c r="B219" s="44"/>
      <c r="C219" s="212" t="s">
        <v>373</v>
      </c>
      <c r="D219" s="212" t="s">
        <v>129</v>
      </c>
      <c r="E219" s="213" t="s">
        <v>374</v>
      </c>
      <c r="F219" s="214" t="s">
        <v>375</v>
      </c>
      <c r="G219" s="215" t="s">
        <v>179</v>
      </c>
      <c r="H219" s="216">
        <v>45</v>
      </c>
      <c r="I219" s="217"/>
      <c r="J219" s="218">
        <f>ROUND(I219*H219,2)</f>
        <v>0</v>
      </c>
      <c r="K219" s="214" t="s">
        <v>133</v>
      </c>
      <c r="L219" s="70"/>
      <c r="M219" s="219" t="s">
        <v>21</v>
      </c>
      <c r="N219" s="220" t="s">
        <v>43</v>
      </c>
      <c r="O219" s="45"/>
      <c r="P219" s="221">
        <f>O219*H219</f>
        <v>0</v>
      </c>
      <c r="Q219" s="221">
        <v>0.29757</v>
      </c>
      <c r="R219" s="221">
        <f>Q219*H219</f>
        <v>13.390650000000001</v>
      </c>
      <c r="S219" s="221">
        <v>0</v>
      </c>
      <c r="T219" s="222">
        <f>S219*H219</f>
        <v>0</v>
      </c>
      <c r="AR219" s="22" t="s">
        <v>134</v>
      </c>
      <c r="AT219" s="22" t="s">
        <v>129</v>
      </c>
      <c r="AU219" s="22" t="s">
        <v>84</v>
      </c>
      <c r="AY219" s="22" t="s">
        <v>127</v>
      </c>
      <c r="BE219" s="223">
        <f>IF(N219="základní",J219,0)</f>
        <v>0</v>
      </c>
      <c r="BF219" s="223">
        <f>IF(N219="snížená",J219,0)</f>
        <v>0</v>
      </c>
      <c r="BG219" s="223">
        <f>IF(N219="zákl. přenesená",J219,0)</f>
        <v>0</v>
      </c>
      <c r="BH219" s="223">
        <f>IF(N219="sníž. přenesená",J219,0)</f>
        <v>0</v>
      </c>
      <c r="BI219" s="223">
        <f>IF(N219="nulová",J219,0)</f>
        <v>0</v>
      </c>
      <c r="BJ219" s="22" t="s">
        <v>77</v>
      </c>
      <c r="BK219" s="223">
        <f>ROUND(I219*H219,2)</f>
        <v>0</v>
      </c>
      <c r="BL219" s="22" t="s">
        <v>134</v>
      </c>
      <c r="BM219" s="22" t="s">
        <v>376</v>
      </c>
    </row>
    <row r="220" s="1" customFormat="1">
      <c r="B220" s="44"/>
      <c r="C220" s="72"/>
      <c r="D220" s="224" t="s">
        <v>136</v>
      </c>
      <c r="E220" s="72"/>
      <c r="F220" s="225" t="s">
        <v>368</v>
      </c>
      <c r="G220" s="72"/>
      <c r="H220" s="72"/>
      <c r="I220" s="183"/>
      <c r="J220" s="72"/>
      <c r="K220" s="72"/>
      <c r="L220" s="70"/>
      <c r="M220" s="226"/>
      <c r="N220" s="45"/>
      <c r="O220" s="45"/>
      <c r="P220" s="45"/>
      <c r="Q220" s="45"/>
      <c r="R220" s="45"/>
      <c r="S220" s="45"/>
      <c r="T220" s="93"/>
      <c r="AT220" s="22" t="s">
        <v>136</v>
      </c>
      <c r="AU220" s="22" t="s">
        <v>84</v>
      </c>
    </row>
    <row r="221" s="1" customFormat="1" ht="16.5" customHeight="1">
      <c r="B221" s="44"/>
      <c r="C221" s="250" t="s">
        <v>377</v>
      </c>
      <c r="D221" s="250" t="s">
        <v>248</v>
      </c>
      <c r="E221" s="251" t="s">
        <v>378</v>
      </c>
      <c r="F221" s="252" t="s">
        <v>379</v>
      </c>
      <c r="G221" s="253" t="s">
        <v>132</v>
      </c>
      <c r="H221" s="254">
        <v>250</v>
      </c>
      <c r="I221" s="255"/>
      <c r="J221" s="256">
        <f>ROUND(I221*H221,2)</f>
        <v>0</v>
      </c>
      <c r="K221" s="252" t="s">
        <v>21</v>
      </c>
      <c r="L221" s="257"/>
      <c r="M221" s="258" t="s">
        <v>21</v>
      </c>
      <c r="N221" s="259" t="s">
        <v>43</v>
      </c>
      <c r="O221" s="45"/>
      <c r="P221" s="221">
        <f>O221*H221</f>
        <v>0</v>
      </c>
      <c r="Q221" s="221">
        <v>0.071999999999999995</v>
      </c>
      <c r="R221" s="221">
        <f>Q221*H221</f>
        <v>18</v>
      </c>
      <c r="S221" s="221">
        <v>0</v>
      </c>
      <c r="T221" s="222">
        <f>S221*H221</f>
        <v>0</v>
      </c>
      <c r="AR221" s="22" t="s">
        <v>170</v>
      </c>
      <c r="AT221" s="22" t="s">
        <v>248</v>
      </c>
      <c r="AU221" s="22" t="s">
        <v>84</v>
      </c>
      <c r="AY221" s="22" t="s">
        <v>127</v>
      </c>
      <c r="BE221" s="223">
        <f>IF(N221="základní",J221,0)</f>
        <v>0</v>
      </c>
      <c r="BF221" s="223">
        <f>IF(N221="snížená",J221,0)</f>
        <v>0</v>
      </c>
      <c r="BG221" s="223">
        <f>IF(N221="zákl. přenesená",J221,0)</f>
        <v>0</v>
      </c>
      <c r="BH221" s="223">
        <f>IF(N221="sníž. přenesená",J221,0)</f>
        <v>0</v>
      </c>
      <c r="BI221" s="223">
        <f>IF(N221="nulová",J221,0)</f>
        <v>0</v>
      </c>
      <c r="BJ221" s="22" t="s">
        <v>77</v>
      </c>
      <c r="BK221" s="223">
        <f>ROUND(I221*H221,2)</f>
        <v>0</v>
      </c>
      <c r="BL221" s="22" t="s">
        <v>134</v>
      </c>
      <c r="BM221" s="22" t="s">
        <v>380</v>
      </c>
    </row>
    <row r="222" s="1" customFormat="1" ht="25.5" customHeight="1">
      <c r="B222" s="44"/>
      <c r="C222" s="212" t="s">
        <v>381</v>
      </c>
      <c r="D222" s="212" t="s">
        <v>129</v>
      </c>
      <c r="E222" s="213" t="s">
        <v>382</v>
      </c>
      <c r="F222" s="214" t="s">
        <v>383</v>
      </c>
      <c r="G222" s="215" t="s">
        <v>186</v>
      </c>
      <c r="H222" s="216">
        <v>2.496</v>
      </c>
      <c r="I222" s="217"/>
      <c r="J222" s="218">
        <f>ROUND(I222*H222,2)</f>
        <v>0</v>
      </c>
      <c r="K222" s="214" t="s">
        <v>133</v>
      </c>
      <c r="L222" s="70"/>
      <c r="M222" s="219" t="s">
        <v>21</v>
      </c>
      <c r="N222" s="220" t="s">
        <v>43</v>
      </c>
      <c r="O222" s="45"/>
      <c r="P222" s="221">
        <f>O222*H222</f>
        <v>0</v>
      </c>
      <c r="Q222" s="221">
        <v>0</v>
      </c>
      <c r="R222" s="221">
        <f>Q222*H222</f>
        <v>0</v>
      </c>
      <c r="S222" s="221">
        <v>2.2000000000000002</v>
      </c>
      <c r="T222" s="222">
        <f>S222*H222</f>
        <v>5.4912000000000001</v>
      </c>
      <c r="AR222" s="22" t="s">
        <v>134</v>
      </c>
      <c r="AT222" s="22" t="s">
        <v>129</v>
      </c>
      <c r="AU222" s="22" t="s">
        <v>84</v>
      </c>
      <c r="AY222" s="22" t="s">
        <v>127</v>
      </c>
      <c r="BE222" s="223">
        <f>IF(N222="základní",J222,0)</f>
        <v>0</v>
      </c>
      <c r="BF222" s="223">
        <f>IF(N222="snížená",J222,0)</f>
        <v>0</v>
      </c>
      <c r="BG222" s="223">
        <f>IF(N222="zákl. přenesená",J222,0)</f>
        <v>0</v>
      </c>
      <c r="BH222" s="223">
        <f>IF(N222="sníž. přenesená",J222,0)</f>
        <v>0</v>
      </c>
      <c r="BI222" s="223">
        <f>IF(N222="nulová",J222,0)</f>
        <v>0</v>
      </c>
      <c r="BJ222" s="22" t="s">
        <v>77</v>
      </c>
      <c r="BK222" s="223">
        <f>ROUND(I222*H222,2)</f>
        <v>0</v>
      </c>
      <c r="BL222" s="22" t="s">
        <v>134</v>
      </c>
      <c r="BM222" s="22" t="s">
        <v>384</v>
      </c>
    </row>
    <row r="223" s="11" customFormat="1">
      <c r="B223" s="227"/>
      <c r="C223" s="228"/>
      <c r="D223" s="224" t="s">
        <v>148</v>
      </c>
      <c r="E223" s="229" t="s">
        <v>21</v>
      </c>
      <c r="F223" s="230" t="s">
        <v>385</v>
      </c>
      <c r="G223" s="228"/>
      <c r="H223" s="231">
        <v>2.496</v>
      </c>
      <c r="I223" s="232"/>
      <c r="J223" s="228"/>
      <c r="K223" s="228"/>
      <c r="L223" s="233"/>
      <c r="M223" s="234"/>
      <c r="N223" s="235"/>
      <c r="O223" s="235"/>
      <c r="P223" s="235"/>
      <c r="Q223" s="235"/>
      <c r="R223" s="235"/>
      <c r="S223" s="235"/>
      <c r="T223" s="236"/>
      <c r="AT223" s="237" t="s">
        <v>148</v>
      </c>
      <c r="AU223" s="237" t="s">
        <v>84</v>
      </c>
      <c r="AV223" s="11" t="s">
        <v>84</v>
      </c>
      <c r="AW223" s="11" t="s">
        <v>35</v>
      </c>
      <c r="AX223" s="11" t="s">
        <v>77</v>
      </c>
      <c r="AY223" s="237" t="s">
        <v>127</v>
      </c>
    </row>
    <row r="224" s="10" customFormat="1" ht="29.88" customHeight="1">
      <c r="B224" s="196"/>
      <c r="C224" s="197"/>
      <c r="D224" s="198" t="s">
        <v>71</v>
      </c>
      <c r="E224" s="210" t="s">
        <v>134</v>
      </c>
      <c r="F224" s="210" t="s">
        <v>386</v>
      </c>
      <c r="G224" s="197"/>
      <c r="H224" s="197"/>
      <c r="I224" s="200"/>
      <c r="J224" s="211">
        <f>BK224</f>
        <v>0</v>
      </c>
      <c r="K224" s="197"/>
      <c r="L224" s="202"/>
      <c r="M224" s="203"/>
      <c r="N224" s="204"/>
      <c r="O224" s="204"/>
      <c r="P224" s="205">
        <f>SUM(P225:P226)</f>
        <v>0</v>
      </c>
      <c r="Q224" s="204"/>
      <c r="R224" s="205">
        <f>SUM(R225:R226)</f>
        <v>0.52991999999999995</v>
      </c>
      <c r="S224" s="204"/>
      <c r="T224" s="206">
        <f>SUM(T225:T226)</f>
        <v>0</v>
      </c>
      <c r="AR224" s="207" t="s">
        <v>77</v>
      </c>
      <c r="AT224" s="208" t="s">
        <v>71</v>
      </c>
      <c r="AU224" s="208" t="s">
        <v>77</v>
      </c>
      <c r="AY224" s="207" t="s">
        <v>127</v>
      </c>
      <c r="BK224" s="209">
        <f>SUM(BK225:BK226)</f>
        <v>0</v>
      </c>
    </row>
    <row r="225" s="1" customFormat="1" ht="25.5" customHeight="1">
      <c r="B225" s="44"/>
      <c r="C225" s="212" t="s">
        <v>387</v>
      </c>
      <c r="D225" s="212" t="s">
        <v>129</v>
      </c>
      <c r="E225" s="213" t="s">
        <v>388</v>
      </c>
      <c r="F225" s="214" t="s">
        <v>389</v>
      </c>
      <c r="G225" s="215" t="s">
        <v>132</v>
      </c>
      <c r="H225" s="216">
        <v>6</v>
      </c>
      <c r="I225" s="217"/>
      <c r="J225" s="218">
        <f>ROUND(I225*H225,2)</f>
        <v>0</v>
      </c>
      <c r="K225" s="214" t="s">
        <v>133</v>
      </c>
      <c r="L225" s="70"/>
      <c r="M225" s="219" t="s">
        <v>21</v>
      </c>
      <c r="N225" s="220" t="s">
        <v>43</v>
      </c>
      <c r="O225" s="45"/>
      <c r="P225" s="221">
        <f>O225*H225</f>
        <v>0</v>
      </c>
      <c r="Q225" s="221">
        <v>0.088319999999999996</v>
      </c>
      <c r="R225" s="221">
        <f>Q225*H225</f>
        <v>0.52991999999999995</v>
      </c>
      <c r="S225" s="221">
        <v>0</v>
      </c>
      <c r="T225" s="222">
        <f>S225*H225</f>
        <v>0</v>
      </c>
      <c r="AR225" s="22" t="s">
        <v>134</v>
      </c>
      <c r="AT225" s="22" t="s">
        <v>129</v>
      </c>
      <c r="AU225" s="22" t="s">
        <v>84</v>
      </c>
      <c r="AY225" s="22" t="s">
        <v>127</v>
      </c>
      <c r="BE225" s="223">
        <f>IF(N225="základní",J225,0)</f>
        <v>0</v>
      </c>
      <c r="BF225" s="223">
        <f>IF(N225="snížená",J225,0)</f>
        <v>0</v>
      </c>
      <c r="BG225" s="223">
        <f>IF(N225="zákl. přenesená",J225,0)</f>
        <v>0</v>
      </c>
      <c r="BH225" s="223">
        <f>IF(N225="sníž. přenesená",J225,0)</f>
        <v>0</v>
      </c>
      <c r="BI225" s="223">
        <f>IF(N225="nulová",J225,0)</f>
        <v>0</v>
      </c>
      <c r="BJ225" s="22" t="s">
        <v>77</v>
      </c>
      <c r="BK225" s="223">
        <f>ROUND(I225*H225,2)</f>
        <v>0</v>
      </c>
      <c r="BL225" s="22" t="s">
        <v>134</v>
      </c>
      <c r="BM225" s="22" t="s">
        <v>390</v>
      </c>
    </row>
    <row r="226" s="1" customFormat="1">
      <c r="B226" s="44"/>
      <c r="C226" s="72"/>
      <c r="D226" s="224" t="s">
        <v>136</v>
      </c>
      <c r="E226" s="72"/>
      <c r="F226" s="225" t="s">
        <v>391</v>
      </c>
      <c r="G226" s="72"/>
      <c r="H226" s="72"/>
      <c r="I226" s="183"/>
      <c r="J226" s="72"/>
      <c r="K226" s="72"/>
      <c r="L226" s="70"/>
      <c r="M226" s="226"/>
      <c r="N226" s="45"/>
      <c r="O226" s="45"/>
      <c r="P226" s="45"/>
      <c r="Q226" s="45"/>
      <c r="R226" s="45"/>
      <c r="S226" s="45"/>
      <c r="T226" s="93"/>
      <c r="AT226" s="22" t="s">
        <v>136</v>
      </c>
      <c r="AU226" s="22" t="s">
        <v>84</v>
      </c>
    </row>
    <row r="227" s="10" customFormat="1" ht="29.88" customHeight="1">
      <c r="B227" s="196"/>
      <c r="C227" s="197"/>
      <c r="D227" s="198" t="s">
        <v>71</v>
      </c>
      <c r="E227" s="210" t="s">
        <v>156</v>
      </c>
      <c r="F227" s="210" t="s">
        <v>392</v>
      </c>
      <c r="G227" s="197"/>
      <c r="H227" s="197"/>
      <c r="I227" s="200"/>
      <c r="J227" s="211">
        <f>BK227</f>
        <v>0</v>
      </c>
      <c r="K227" s="197"/>
      <c r="L227" s="202"/>
      <c r="M227" s="203"/>
      <c r="N227" s="204"/>
      <c r="O227" s="204"/>
      <c r="P227" s="205">
        <f>SUM(P228:P272)</f>
        <v>0</v>
      </c>
      <c r="Q227" s="204"/>
      <c r="R227" s="205">
        <f>SUM(R228:R272)</f>
        <v>248.71928600000001</v>
      </c>
      <c r="S227" s="204"/>
      <c r="T227" s="206">
        <f>SUM(T228:T272)</f>
        <v>0</v>
      </c>
      <c r="AR227" s="207" t="s">
        <v>77</v>
      </c>
      <c r="AT227" s="208" t="s">
        <v>71</v>
      </c>
      <c r="AU227" s="208" t="s">
        <v>77</v>
      </c>
      <c r="AY227" s="207" t="s">
        <v>127</v>
      </c>
      <c r="BK227" s="209">
        <f>SUM(BK228:BK272)</f>
        <v>0</v>
      </c>
    </row>
    <row r="228" s="1" customFormat="1" ht="25.5" customHeight="1">
      <c r="B228" s="44"/>
      <c r="C228" s="212" t="s">
        <v>393</v>
      </c>
      <c r="D228" s="212" t="s">
        <v>129</v>
      </c>
      <c r="E228" s="213" t="s">
        <v>394</v>
      </c>
      <c r="F228" s="214" t="s">
        <v>395</v>
      </c>
      <c r="G228" s="215" t="s">
        <v>145</v>
      </c>
      <c r="H228" s="216">
        <v>575.79999999999995</v>
      </c>
      <c r="I228" s="217"/>
      <c r="J228" s="218">
        <f>ROUND(I228*H228,2)</f>
        <v>0</v>
      </c>
      <c r="K228" s="214" t="s">
        <v>133</v>
      </c>
      <c r="L228" s="70"/>
      <c r="M228" s="219" t="s">
        <v>21</v>
      </c>
      <c r="N228" s="220" t="s">
        <v>43</v>
      </c>
      <c r="O228" s="45"/>
      <c r="P228" s="221">
        <f>O228*H228</f>
        <v>0</v>
      </c>
      <c r="Q228" s="221">
        <v>0</v>
      </c>
      <c r="R228" s="221">
        <f>Q228*H228</f>
        <v>0</v>
      </c>
      <c r="S228" s="221">
        <v>0</v>
      </c>
      <c r="T228" s="222">
        <f>S228*H228</f>
        <v>0</v>
      </c>
      <c r="AR228" s="22" t="s">
        <v>134</v>
      </c>
      <c r="AT228" s="22" t="s">
        <v>129</v>
      </c>
      <c r="AU228" s="22" t="s">
        <v>84</v>
      </c>
      <c r="AY228" s="22" t="s">
        <v>127</v>
      </c>
      <c r="BE228" s="223">
        <f>IF(N228="základní",J228,0)</f>
        <v>0</v>
      </c>
      <c r="BF228" s="223">
        <f>IF(N228="snížená",J228,0)</f>
        <v>0</v>
      </c>
      <c r="BG228" s="223">
        <f>IF(N228="zákl. přenesená",J228,0)</f>
        <v>0</v>
      </c>
      <c r="BH228" s="223">
        <f>IF(N228="sníž. přenesená",J228,0)</f>
        <v>0</v>
      </c>
      <c r="BI228" s="223">
        <f>IF(N228="nulová",J228,0)</f>
        <v>0</v>
      </c>
      <c r="BJ228" s="22" t="s">
        <v>77</v>
      </c>
      <c r="BK228" s="223">
        <f>ROUND(I228*H228,2)</f>
        <v>0</v>
      </c>
      <c r="BL228" s="22" t="s">
        <v>134</v>
      </c>
      <c r="BM228" s="22" t="s">
        <v>396</v>
      </c>
    </row>
    <row r="229" s="11" customFormat="1">
      <c r="B229" s="227"/>
      <c r="C229" s="228"/>
      <c r="D229" s="224" t="s">
        <v>148</v>
      </c>
      <c r="E229" s="229" t="s">
        <v>21</v>
      </c>
      <c r="F229" s="230" t="s">
        <v>397</v>
      </c>
      <c r="G229" s="228"/>
      <c r="H229" s="231">
        <v>575.79999999999995</v>
      </c>
      <c r="I229" s="232"/>
      <c r="J229" s="228"/>
      <c r="K229" s="228"/>
      <c r="L229" s="233"/>
      <c r="M229" s="234"/>
      <c r="N229" s="235"/>
      <c r="O229" s="235"/>
      <c r="P229" s="235"/>
      <c r="Q229" s="235"/>
      <c r="R229" s="235"/>
      <c r="S229" s="235"/>
      <c r="T229" s="236"/>
      <c r="AT229" s="237" t="s">
        <v>148</v>
      </c>
      <c r="AU229" s="237" t="s">
        <v>84</v>
      </c>
      <c r="AV229" s="11" t="s">
        <v>84</v>
      </c>
      <c r="AW229" s="11" t="s">
        <v>35</v>
      </c>
      <c r="AX229" s="11" t="s">
        <v>77</v>
      </c>
      <c r="AY229" s="237" t="s">
        <v>127</v>
      </c>
    </row>
    <row r="230" s="1" customFormat="1" ht="25.5" customHeight="1">
      <c r="B230" s="44"/>
      <c r="C230" s="212" t="s">
        <v>398</v>
      </c>
      <c r="D230" s="212" t="s">
        <v>129</v>
      </c>
      <c r="E230" s="213" t="s">
        <v>399</v>
      </c>
      <c r="F230" s="214" t="s">
        <v>400</v>
      </c>
      <c r="G230" s="215" t="s">
        <v>145</v>
      </c>
      <c r="H230" s="216">
        <v>438.5</v>
      </c>
      <c r="I230" s="217"/>
      <c r="J230" s="218">
        <f>ROUND(I230*H230,2)</f>
        <v>0</v>
      </c>
      <c r="K230" s="214" t="s">
        <v>133</v>
      </c>
      <c r="L230" s="70"/>
      <c r="M230" s="219" t="s">
        <v>21</v>
      </c>
      <c r="N230" s="220" t="s">
        <v>43</v>
      </c>
      <c r="O230" s="45"/>
      <c r="P230" s="221">
        <f>O230*H230</f>
        <v>0</v>
      </c>
      <c r="Q230" s="221">
        <v>0</v>
      </c>
      <c r="R230" s="221">
        <f>Q230*H230</f>
        <v>0</v>
      </c>
      <c r="S230" s="221">
        <v>0</v>
      </c>
      <c r="T230" s="222">
        <f>S230*H230</f>
        <v>0</v>
      </c>
      <c r="AR230" s="22" t="s">
        <v>134</v>
      </c>
      <c r="AT230" s="22" t="s">
        <v>129</v>
      </c>
      <c r="AU230" s="22" t="s">
        <v>84</v>
      </c>
      <c r="AY230" s="22" t="s">
        <v>127</v>
      </c>
      <c r="BE230" s="223">
        <f>IF(N230="základní",J230,0)</f>
        <v>0</v>
      </c>
      <c r="BF230" s="223">
        <f>IF(N230="snížená",J230,0)</f>
        <v>0</v>
      </c>
      <c r="BG230" s="223">
        <f>IF(N230="zákl. přenesená",J230,0)</f>
        <v>0</v>
      </c>
      <c r="BH230" s="223">
        <f>IF(N230="sníž. přenesená",J230,0)</f>
        <v>0</v>
      </c>
      <c r="BI230" s="223">
        <f>IF(N230="nulová",J230,0)</f>
        <v>0</v>
      </c>
      <c r="BJ230" s="22" t="s">
        <v>77</v>
      </c>
      <c r="BK230" s="223">
        <f>ROUND(I230*H230,2)</f>
        <v>0</v>
      </c>
      <c r="BL230" s="22" t="s">
        <v>134</v>
      </c>
      <c r="BM230" s="22" t="s">
        <v>401</v>
      </c>
    </row>
    <row r="231" s="11" customFormat="1">
      <c r="B231" s="227"/>
      <c r="C231" s="228"/>
      <c r="D231" s="224" t="s">
        <v>148</v>
      </c>
      <c r="E231" s="229" t="s">
        <v>21</v>
      </c>
      <c r="F231" s="230" t="s">
        <v>402</v>
      </c>
      <c r="G231" s="228"/>
      <c r="H231" s="231">
        <v>438.5</v>
      </c>
      <c r="I231" s="232"/>
      <c r="J231" s="228"/>
      <c r="K231" s="228"/>
      <c r="L231" s="233"/>
      <c r="M231" s="234"/>
      <c r="N231" s="235"/>
      <c r="O231" s="235"/>
      <c r="P231" s="235"/>
      <c r="Q231" s="235"/>
      <c r="R231" s="235"/>
      <c r="S231" s="235"/>
      <c r="T231" s="236"/>
      <c r="AT231" s="237" t="s">
        <v>148</v>
      </c>
      <c r="AU231" s="237" t="s">
        <v>84</v>
      </c>
      <c r="AV231" s="11" t="s">
        <v>84</v>
      </c>
      <c r="AW231" s="11" t="s">
        <v>35</v>
      </c>
      <c r="AX231" s="11" t="s">
        <v>77</v>
      </c>
      <c r="AY231" s="237" t="s">
        <v>127</v>
      </c>
    </row>
    <row r="232" s="1" customFormat="1" ht="25.5" customHeight="1">
      <c r="B232" s="44"/>
      <c r="C232" s="212" t="s">
        <v>403</v>
      </c>
      <c r="D232" s="212" t="s">
        <v>129</v>
      </c>
      <c r="E232" s="213" t="s">
        <v>404</v>
      </c>
      <c r="F232" s="214" t="s">
        <v>405</v>
      </c>
      <c r="G232" s="215" t="s">
        <v>251</v>
      </c>
      <c r="H232" s="216">
        <v>1</v>
      </c>
      <c r="I232" s="217"/>
      <c r="J232" s="218">
        <f>ROUND(I232*H232,2)</f>
        <v>0</v>
      </c>
      <c r="K232" s="214" t="s">
        <v>133</v>
      </c>
      <c r="L232" s="70"/>
      <c r="M232" s="219" t="s">
        <v>21</v>
      </c>
      <c r="N232" s="220" t="s">
        <v>43</v>
      </c>
      <c r="O232" s="45"/>
      <c r="P232" s="221">
        <f>O232*H232</f>
        <v>0</v>
      </c>
      <c r="Q232" s="221">
        <v>1.01</v>
      </c>
      <c r="R232" s="221">
        <f>Q232*H232</f>
        <v>1.01</v>
      </c>
      <c r="S232" s="221">
        <v>0</v>
      </c>
      <c r="T232" s="222">
        <f>S232*H232</f>
        <v>0</v>
      </c>
      <c r="AR232" s="22" t="s">
        <v>134</v>
      </c>
      <c r="AT232" s="22" t="s">
        <v>129</v>
      </c>
      <c r="AU232" s="22" t="s">
        <v>84</v>
      </c>
      <c r="AY232" s="22" t="s">
        <v>127</v>
      </c>
      <c r="BE232" s="223">
        <f>IF(N232="základní",J232,0)</f>
        <v>0</v>
      </c>
      <c r="BF232" s="223">
        <f>IF(N232="snížená",J232,0)</f>
        <v>0</v>
      </c>
      <c r="BG232" s="223">
        <f>IF(N232="zákl. přenesená",J232,0)</f>
        <v>0</v>
      </c>
      <c r="BH232" s="223">
        <f>IF(N232="sníž. přenesená",J232,0)</f>
        <v>0</v>
      </c>
      <c r="BI232" s="223">
        <f>IF(N232="nulová",J232,0)</f>
        <v>0</v>
      </c>
      <c r="BJ232" s="22" t="s">
        <v>77</v>
      </c>
      <c r="BK232" s="223">
        <f>ROUND(I232*H232,2)</f>
        <v>0</v>
      </c>
      <c r="BL232" s="22" t="s">
        <v>134</v>
      </c>
      <c r="BM232" s="22" t="s">
        <v>406</v>
      </c>
    </row>
    <row r="233" s="1" customFormat="1">
      <c r="B233" s="44"/>
      <c r="C233" s="72"/>
      <c r="D233" s="224" t="s">
        <v>136</v>
      </c>
      <c r="E233" s="72"/>
      <c r="F233" s="225" t="s">
        <v>407</v>
      </c>
      <c r="G233" s="72"/>
      <c r="H233" s="72"/>
      <c r="I233" s="183"/>
      <c r="J233" s="72"/>
      <c r="K233" s="72"/>
      <c r="L233" s="70"/>
      <c r="M233" s="226"/>
      <c r="N233" s="45"/>
      <c r="O233" s="45"/>
      <c r="P233" s="45"/>
      <c r="Q233" s="45"/>
      <c r="R233" s="45"/>
      <c r="S233" s="45"/>
      <c r="T233" s="93"/>
      <c r="AT233" s="22" t="s">
        <v>136</v>
      </c>
      <c r="AU233" s="22" t="s">
        <v>84</v>
      </c>
    </row>
    <row r="234" s="11" customFormat="1">
      <c r="B234" s="227"/>
      <c r="C234" s="228"/>
      <c r="D234" s="224" t="s">
        <v>148</v>
      </c>
      <c r="E234" s="229" t="s">
        <v>21</v>
      </c>
      <c r="F234" s="230" t="s">
        <v>408</v>
      </c>
      <c r="G234" s="228"/>
      <c r="H234" s="231">
        <v>1</v>
      </c>
      <c r="I234" s="232"/>
      <c r="J234" s="228"/>
      <c r="K234" s="228"/>
      <c r="L234" s="233"/>
      <c r="M234" s="234"/>
      <c r="N234" s="235"/>
      <c r="O234" s="235"/>
      <c r="P234" s="235"/>
      <c r="Q234" s="235"/>
      <c r="R234" s="235"/>
      <c r="S234" s="235"/>
      <c r="T234" s="236"/>
      <c r="AT234" s="237" t="s">
        <v>148</v>
      </c>
      <c r="AU234" s="237" t="s">
        <v>84</v>
      </c>
      <c r="AV234" s="11" t="s">
        <v>84</v>
      </c>
      <c r="AW234" s="11" t="s">
        <v>35</v>
      </c>
      <c r="AX234" s="11" t="s">
        <v>77</v>
      </c>
      <c r="AY234" s="237" t="s">
        <v>127</v>
      </c>
    </row>
    <row r="235" s="1" customFormat="1" ht="25.5" customHeight="1">
      <c r="B235" s="44"/>
      <c r="C235" s="212" t="s">
        <v>409</v>
      </c>
      <c r="D235" s="212" t="s">
        <v>129</v>
      </c>
      <c r="E235" s="213" t="s">
        <v>410</v>
      </c>
      <c r="F235" s="214" t="s">
        <v>411</v>
      </c>
      <c r="G235" s="215" t="s">
        <v>145</v>
      </c>
      <c r="H235" s="216">
        <v>1443.7000000000001</v>
      </c>
      <c r="I235" s="217"/>
      <c r="J235" s="218">
        <f>ROUND(I235*H235,2)</f>
        <v>0</v>
      </c>
      <c r="K235" s="214" t="s">
        <v>133</v>
      </c>
      <c r="L235" s="70"/>
      <c r="M235" s="219" t="s">
        <v>21</v>
      </c>
      <c r="N235" s="220" t="s">
        <v>43</v>
      </c>
      <c r="O235" s="45"/>
      <c r="P235" s="221">
        <f>O235*H235</f>
        <v>0</v>
      </c>
      <c r="Q235" s="221">
        <v>0</v>
      </c>
      <c r="R235" s="221">
        <f>Q235*H235</f>
        <v>0</v>
      </c>
      <c r="S235" s="221">
        <v>0</v>
      </c>
      <c r="T235" s="222">
        <f>S235*H235</f>
        <v>0</v>
      </c>
      <c r="AR235" s="22" t="s">
        <v>134</v>
      </c>
      <c r="AT235" s="22" t="s">
        <v>129</v>
      </c>
      <c r="AU235" s="22" t="s">
        <v>84</v>
      </c>
      <c r="AY235" s="22" t="s">
        <v>127</v>
      </c>
      <c r="BE235" s="223">
        <f>IF(N235="základní",J235,0)</f>
        <v>0</v>
      </c>
      <c r="BF235" s="223">
        <f>IF(N235="snížená",J235,0)</f>
        <v>0</v>
      </c>
      <c r="BG235" s="223">
        <f>IF(N235="zákl. přenesená",J235,0)</f>
        <v>0</v>
      </c>
      <c r="BH235" s="223">
        <f>IF(N235="sníž. přenesená",J235,0)</f>
        <v>0</v>
      </c>
      <c r="BI235" s="223">
        <f>IF(N235="nulová",J235,0)</f>
        <v>0</v>
      </c>
      <c r="BJ235" s="22" t="s">
        <v>77</v>
      </c>
      <c r="BK235" s="223">
        <f>ROUND(I235*H235,2)</f>
        <v>0</v>
      </c>
      <c r="BL235" s="22" t="s">
        <v>134</v>
      </c>
      <c r="BM235" s="22" t="s">
        <v>412</v>
      </c>
    </row>
    <row r="236" s="11" customFormat="1">
      <c r="B236" s="227"/>
      <c r="C236" s="228"/>
      <c r="D236" s="224" t="s">
        <v>148</v>
      </c>
      <c r="E236" s="229" t="s">
        <v>21</v>
      </c>
      <c r="F236" s="230" t="s">
        <v>175</v>
      </c>
      <c r="G236" s="228"/>
      <c r="H236" s="231">
        <v>1443.7000000000001</v>
      </c>
      <c r="I236" s="232"/>
      <c r="J236" s="228"/>
      <c r="K236" s="228"/>
      <c r="L236" s="233"/>
      <c r="M236" s="234"/>
      <c r="N236" s="235"/>
      <c r="O236" s="235"/>
      <c r="P236" s="235"/>
      <c r="Q236" s="235"/>
      <c r="R236" s="235"/>
      <c r="S236" s="235"/>
      <c r="T236" s="236"/>
      <c r="AT236" s="237" t="s">
        <v>148</v>
      </c>
      <c r="AU236" s="237" t="s">
        <v>84</v>
      </c>
      <c r="AV236" s="11" t="s">
        <v>84</v>
      </c>
      <c r="AW236" s="11" t="s">
        <v>35</v>
      </c>
      <c r="AX236" s="11" t="s">
        <v>77</v>
      </c>
      <c r="AY236" s="237" t="s">
        <v>127</v>
      </c>
    </row>
    <row r="237" s="1" customFormat="1" ht="38.25" customHeight="1">
      <c r="B237" s="44"/>
      <c r="C237" s="212" t="s">
        <v>413</v>
      </c>
      <c r="D237" s="212" t="s">
        <v>129</v>
      </c>
      <c r="E237" s="213" t="s">
        <v>414</v>
      </c>
      <c r="F237" s="214" t="s">
        <v>415</v>
      </c>
      <c r="G237" s="215" t="s">
        <v>145</v>
      </c>
      <c r="H237" s="216">
        <v>1443.7000000000001</v>
      </c>
      <c r="I237" s="217"/>
      <c r="J237" s="218">
        <f>ROUND(I237*H237,2)</f>
        <v>0</v>
      </c>
      <c r="K237" s="214" t="s">
        <v>133</v>
      </c>
      <c r="L237" s="70"/>
      <c r="M237" s="219" t="s">
        <v>21</v>
      </c>
      <c r="N237" s="220" t="s">
        <v>43</v>
      </c>
      <c r="O237" s="45"/>
      <c r="P237" s="221">
        <f>O237*H237</f>
        <v>0</v>
      </c>
      <c r="Q237" s="221">
        <v>0</v>
      </c>
      <c r="R237" s="221">
        <f>Q237*H237</f>
        <v>0</v>
      </c>
      <c r="S237" s="221">
        <v>0</v>
      </c>
      <c r="T237" s="222">
        <f>S237*H237</f>
        <v>0</v>
      </c>
      <c r="AR237" s="22" t="s">
        <v>134</v>
      </c>
      <c r="AT237" s="22" t="s">
        <v>129</v>
      </c>
      <c r="AU237" s="22" t="s">
        <v>84</v>
      </c>
      <c r="AY237" s="22" t="s">
        <v>127</v>
      </c>
      <c r="BE237" s="223">
        <f>IF(N237="základní",J237,0)</f>
        <v>0</v>
      </c>
      <c r="BF237" s="223">
        <f>IF(N237="snížená",J237,0)</f>
        <v>0</v>
      </c>
      <c r="BG237" s="223">
        <f>IF(N237="zákl. přenesená",J237,0)</f>
        <v>0</v>
      </c>
      <c r="BH237" s="223">
        <f>IF(N237="sníž. přenesená",J237,0)</f>
        <v>0</v>
      </c>
      <c r="BI237" s="223">
        <f>IF(N237="nulová",J237,0)</f>
        <v>0</v>
      </c>
      <c r="BJ237" s="22" t="s">
        <v>77</v>
      </c>
      <c r="BK237" s="223">
        <f>ROUND(I237*H237,2)</f>
        <v>0</v>
      </c>
      <c r="BL237" s="22" t="s">
        <v>134</v>
      </c>
      <c r="BM237" s="22" t="s">
        <v>416</v>
      </c>
    </row>
    <row r="238" s="1" customFormat="1">
      <c r="B238" s="44"/>
      <c r="C238" s="72"/>
      <c r="D238" s="224" t="s">
        <v>136</v>
      </c>
      <c r="E238" s="72"/>
      <c r="F238" s="225" t="s">
        <v>417</v>
      </c>
      <c r="G238" s="72"/>
      <c r="H238" s="72"/>
      <c r="I238" s="183"/>
      <c r="J238" s="72"/>
      <c r="K238" s="72"/>
      <c r="L238" s="70"/>
      <c r="M238" s="226"/>
      <c r="N238" s="45"/>
      <c r="O238" s="45"/>
      <c r="P238" s="45"/>
      <c r="Q238" s="45"/>
      <c r="R238" s="45"/>
      <c r="S238" s="45"/>
      <c r="T238" s="93"/>
      <c r="AT238" s="22" t="s">
        <v>136</v>
      </c>
      <c r="AU238" s="22" t="s">
        <v>84</v>
      </c>
    </row>
    <row r="239" s="11" customFormat="1">
      <c r="B239" s="227"/>
      <c r="C239" s="228"/>
      <c r="D239" s="224" t="s">
        <v>148</v>
      </c>
      <c r="E239" s="229" t="s">
        <v>21</v>
      </c>
      <c r="F239" s="230" t="s">
        <v>175</v>
      </c>
      <c r="G239" s="228"/>
      <c r="H239" s="231">
        <v>1443.7000000000001</v>
      </c>
      <c r="I239" s="232"/>
      <c r="J239" s="228"/>
      <c r="K239" s="228"/>
      <c r="L239" s="233"/>
      <c r="M239" s="234"/>
      <c r="N239" s="235"/>
      <c r="O239" s="235"/>
      <c r="P239" s="235"/>
      <c r="Q239" s="235"/>
      <c r="R239" s="235"/>
      <c r="S239" s="235"/>
      <c r="T239" s="236"/>
      <c r="AT239" s="237" t="s">
        <v>148</v>
      </c>
      <c r="AU239" s="237" t="s">
        <v>84</v>
      </c>
      <c r="AV239" s="11" t="s">
        <v>84</v>
      </c>
      <c r="AW239" s="11" t="s">
        <v>35</v>
      </c>
      <c r="AX239" s="11" t="s">
        <v>77</v>
      </c>
      <c r="AY239" s="237" t="s">
        <v>127</v>
      </c>
    </row>
    <row r="240" s="1" customFormat="1" ht="51" customHeight="1">
      <c r="B240" s="44"/>
      <c r="C240" s="212" t="s">
        <v>418</v>
      </c>
      <c r="D240" s="212" t="s">
        <v>129</v>
      </c>
      <c r="E240" s="213" t="s">
        <v>419</v>
      </c>
      <c r="F240" s="214" t="s">
        <v>420</v>
      </c>
      <c r="G240" s="215" t="s">
        <v>145</v>
      </c>
      <c r="H240" s="216">
        <v>575.79999999999995</v>
      </c>
      <c r="I240" s="217"/>
      <c r="J240" s="218">
        <f>ROUND(I240*H240,2)</f>
        <v>0</v>
      </c>
      <c r="K240" s="214" t="s">
        <v>133</v>
      </c>
      <c r="L240" s="70"/>
      <c r="M240" s="219" t="s">
        <v>21</v>
      </c>
      <c r="N240" s="220" t="s">
        <v>43</v>
      </c>
      <c r="O240" s="45"/>
      <c r="P240" s="221">
        <f>O240*H240</f>
        <v>0</v>
      </c>
      <c r="Q240" s="221">
        <v>0.084250000000000005</v>
      </c>
      <c r="R240" s="221">
        <f>Q240*H240</f>
        <v>48.511150000000001</v>
      </c>
      <c r="S240" s="221">
        <v>0</v>
      </c>
      <c r="T240" s="222">
        <f>S240*H240</f>
        <v>0</v>
      </c>
      <c r="AR240" s="22" t="s">
        <v>134</v>
      </c>
      <c r="AT240" s="22" t="s">
        <v>129</v>
      </c>
      <c r="AU240" s="22" t="s">
        <v>84</v>
      </c>
      <c r="AY240" s="22" t="s">
        <v>127</v>
      </c>
      <c r="BE240" s="223">
        <f>IF(N240="základní",J240,0)</f>
        <v>0</v>
      </c>
      <c r="BF240" s="223">
        <f>IF(N240="snížená",J240,0)</f>
        <v>0</v>
      </c>
      <c r="BG240" s="223">
        <f>IF(N240="zákl. přenesená",J240,0)</f>
        <v>0</v>
      </c>
      <c r="BH240" s="223">
        <f>IF(N240="sníž. přenesená",J240,0)</f>
        <v>0</v>
      </c>
      <c r="BI240" s="223">
        <f>IF(N240="nulová",J240,0)</f>
        <v>0</v>
      </c>
      <c r="BJ240" s="22" t="s">
        <v>77</v>
      </c>
      <c r="BK240" s="223">
        <f>ROUND(I240*H240,2)</f>
        <v>0</v>
      </c>
      <c r="BL240" s="22" t="s">
        <v>134</v>
      </c>
      <c r="BM240" s="22" t="s">
        <v>421</v>
      </c>
    </row>
    <row r="241" s="1" customFormat="1">
      <c r="B241" s="44"/>
      <c r="C241" s="72"/>
      <c r="D241" s="224" t="s">
        <v>136</v>
      </c>
      <c r="E241" s="72"/>
      <c r="F241" s="225" t="s">
        <v>422</v>
      </c>
      <c r="G241" s="72"/>
      <c r="H241" s="72"/>
      <c r="I241" s="183"/>
      <c r="J241" s="72"/>
      <c r="K241" s="72"/>
      <c r="L241" s="70"/>
      <c r="M241" s="226"/>
      <c r="N241" s="45"/>
      <c r="O241" s="45"/>
      <c r="P241" s="45"/>
      <c r="Q241" s="45"/>
      <c r="R241" s="45"/>
      <c r="S241" s="45"/>
      <c r="T241" s="93"/>
      <c r="AT241" s="22" t="s">
        <v>136</v>
      </c>
      <c r="AU241" s="22" t="s">
        <v>84</v>
      </c>
    </row>
    <row r="242" s="11" customFormat="1">
      <c r="B242" s="227"/>
      <c r="C242" s="228"/>
      <c r="D242" s="224" t="s">
        <v>148</v>
      </c>
      <c r="E242" s="229" t="s">
        <v>21</v>
      </c>
      <c r="F242" s="230" t="s">
        <v>423</v>
      </c>
      <c r="G242" s="228"/>
      <c r="H242" s="231">
        <v>4.9000000000000004</v>
      </c>
      <c r="I242" s="232"/>
      <c r="J242" s="228"/>
      <c r="K242" s="228"/>
      <c r="L242" s="233"/>
      <c r="M242" s="234"/>
      <c r="N242" s="235"/>
      <c r="O242" s="235"/>
      <c r="P242" s="235"/>
      <c r="Q242" s="235"/>
      <c r="R242" s="235"/>
      <c r="S242" s="235"/>
      <c r="T242" s="236"/>
      <c r="AT242" s="237" t="s">
        <v>148</v>
      </c>
      <c r="AU242" s="237" t="s">
        <v>84</v>
      </c>
      <c r="AV242" s="11" t="s">
        <v>84</v>
      </c>
      <c r="AW242" s="11" t="s">
        <v>35</v>
      </c>
      <c r="AX242" s="11" t="s">
        <v>72</v>
      </c>
      <c r="AY242" s="237" t="s">
        <v>127</v>
      </c>
    </row>
    <row r="243" s="11" customFormat="1">
      <c r="B243" s="227"/>
      <c r="C243" s="228"/>
      <c r="D243" s="224" t="s">
        <v>148</v>
      </c>
      <c r="E243" s="229" t="s">
        <v>21</v>
      </c>
      <c r="F243" s="230" t="s">
        <v>424</v>
      </c>
      <c r="G243" s="228"/>
      <c r="H243" s="231">
        <v>570.89999999999998</v>
      </c>
      <c r="I243" s="232"/>
      <c r="J243" s="228"/>
      <c r="K243" s="228"/>
      <c r="L243" s="233"/>
      <c r="M243" s="234"/>
      <c r="N243" s="235"/>
      <c r="O243" s="235"/>
      <c r="P243" s="235"/>
      <c r="Q243" s="235"/>
      <c r="R243" s="235"/>
      <c r="S243" s="235"/>
      <c r="T243" s="236"/>
      <c r="AT243" s="237" t="s">
        <v>148</v>
      </c>
      <c r="AU243" s="237" t="s">
        <v>84</v>
      </c>
      <c r="AV243" s="11" t="s">
        <v>84</v>
      </c>
      <c r="AW243" s="11" t="s">
        <v>35</v>
      </c>
      <c r="AX243" s="11" t="s">
        <v>72</v>
      </c>
      <c r="AY243" s="237" t="s">
        <v>127</v>
      </c>
    </row>
    <row r="244" s="12" customFormat="1">
      <c r="B244" s="238"/>
      <c r="C244" s="239"/>
      <c r="D244" s="224" t="s">
        <v>148</v>
      </c>
      <c r="E244" s="240" t="s">
        <v>21</v>
      </c>
      <c r="F244" s="241" t="s">
        <v>425</v>
      </c>
      <c r="G244" s="239"/>
      <c r="H244" s="242">
        <v>575.79999999999995</v>
      </c>
      <c r="I244" s="243"/>
      <c r="J244" s="239"/>
      <c r="K244" s="239"/>
      <c r="L244" s="244"/>
      <c r="M244" s="245"/>
      <c r="N244" s="246"/>
      <c r="O244" s="246"/>
      <c r="P244" s="246"/>
      <c r="Q244" s="246"/>
      <c r="R244" s="246"/>
      <c r="S244" s="246"/>
      <c r="T244" s="247"/>
      <c r="AT244" s="248" t="s">
        <v>148</v>
      </c>
      <c r="AU244" s="248" t="s">
        <v>84</v>
      </c>
      <c r="AV244" s="12" t="s">
        <v>134</v>
      </c>
      <c r="AW244" s="12" t="s">
        <v>35</v>
      </c>
      <c r="AX244" s="12" t="s">
        <v>77</v>
      </c>
      <c r="AY244" s="248" t="s">
        <v>127</v>
      </c>
    </row>
    <row r="245" s="1" customFormat="1" ht="16.5" customHeight="1">
      <c r="B245" s="44"/>
      <c r="C245" s="250" t="s">
        <v>426</v>
      </c>
      <c r="D245" s="250" t="s">
        <v>248</v>
      </c>
      <c r="E245" s="251" t="s">
        <v>427</v>
      </c>
      <c r="F245" s="252" t="s">
        <v>428</v>
      </c>
      <c r="G245" s="253" t="s">
        <v>145</v>
      </c>
      <c r="H245" s="254">
        <v>5.0469999999999997</v>
      </c>
      <c r="I245" s="255"/>
      <c r="J245" s="256">
        <f>ROUND(I245*H245,2)</f>
        <v>0</v>
      </c>
      <c r="K245" s="252" t="s">
        <v>133</v>
      </c>
      <c r="L245" s="257"/>
      <c r="M245" s="258" t="s">
        <v>21</v>
      </c>
      <c r="N245" s="259" t="s">
        <v>43</v>
      </c>
      <c r="O245" s="45"/>
      <c r="P245" s="221">
        <f>O245*H245</f>
        <v>0</v>
      </c>
      <c r="Q245" s="221">
        <v>0.13100000000000001</v>
      </c>
      <c r="R245" s="221">
        <f>Q245*H245</f>
        <v>0.66115699999999999</v>
      </c>
      <c r="S245" s="221">
        <v>0</v>
      </c>
      <c r="T245" s="222">
        <f>S245*H245</f>
        <v>0</v>
      </c>
      <c r="AR245" s="22" t="s">
        <v>170</v>
      </c>
      <c r="AT245" s="22" t="s">
        <v>248</v>
      </c>
      <c r="AU245" s="22" t="s">
        <v>84</v>
      </c>
      <c r="AY245" s="22" t="s">
        <v>127</v>
      </c>
      <c r="BE245" s="223">
        <f>IF(N245="základní",J245,0)</f>
        <v>0</v>
      </c>
      <c r="BF245" s="223">
        <f>IF(N245="snížená",J245,0)</f>
        <v>0</v>
      </c>
      <c r="BG245" s="223">
        <f>IF(N245="zákl. přenesená",J245,0)</f>
        <v>0</v>
      </c>
      <c r="BH245" s="223">
        <f>IF(N245="sníž. přenesená",J245,0)</f>
        <v>0</v>
      </c>
      <c r="BI245" s="223">
        <f>IF(N245="nulová",J245,0)</f>
        <v>0</v>
      </c>
      <c r="BJ245" s="22" t="s">
        <v>77</v>
      </c>
      <c r="BK245" s="223">
        <f>ROUND(I245*H245,2)</f>
        <v>0</v>
      </c>
      <c r="BL245" s="22" t="s">
        <v>134</v>
      </c>
      <c r="BM245" s="22" t="s">
        <v>429</v>
      </c>
    </row>
    <row r="246" s="11" customFormat="1">
      <c r="B246" s="227"/>
      <c r="C246" s="228"/>
      <c r="D246" s="224" t="s">
        <v>148</v>
      </c>
      <c r="E246" s="229" t="s">
        <v>21</v>
      </c>
      <c r="F246" s="230" t="s">
        <v>423</v>
      </c>
      <c r="G246" s="228"/>
      <c r="H246" s="231">
        <v>4.9000000000000004</v>
      </c>
      <c r="I246" s="232"/>
      <c r="J246" s="228"/>
      <c r="K246" s="228"/>
      <c r="L246" s="233"/>
      <c r="M246" s="234"/>
      <c r="N246" s="235"/>
      <c r="O246" s="235"/>
      <c r="P246" s="235"/>
      <c r="Q246" s="235"/>
      <c r="R246" s="235"/>
      <c r="S246" s="235"/>
      <c r="T246" s="236"/>
      <c r="AT246" s="237" t="s">
        <v>148</v>
      </c>
      <c r="AU246" s="237" t="s">
        <v>84</v>
      </c>
      <c r="AV246" s="11" t="s">
        <v>84</v>
      </c>
      <c r="AW246" s="11" t="s">
        <v>35</v>
      </c>
      <c r="AX246" s="11" t="s">
        <v>77</v>
      </c>
      <c r="AY246" s="237" t="s">
        <v>127</v>
      </c>
    </row>
    <row r="247" s="11" customFormat="1">
      <c r="B247" s="227"/>
      <c r="C247" s="228"/>
      <c r="D247" s="224" t="s">
        <v>148</v>
      </c>
      <c r="E247" s="228"/>
      <c r="F247" s="230" t="s">
        <v>430</v>
      </c>
      <c r="G247" s="228"/>
      <c r="H247" s="231">
        <v>5.0469999999999997</v>
      </c>
      <c r="I247" s="232"/>
      <c r="J247" s="228"/>
      <c r="K247" s="228"/>
      <c r="L247" s="233"/>
      <c r="M247" s="234"/>
      <c r="N247" s="235"/>
      <c r="O247" s="235"/>
      <c r="P247" s="235"/>
      <c r="Q247" s="235"/>
      <c r="R247" s="235"/>
      <c r="S247" s="235"/>
      <c r="T247" s="236"/>
      <c r="AT247" s="237" t="s">
        <v>148</v>
      </c>
      <c r="AU247" s="237" t="s">
        <v>84</v>
      </c>
      <c r="AV247" s="11" t="s">
        <v>84</v>
      </c>
      <c r="AW247" s="11" t="s">
        <v>6</v>
      </c>
      <c r="AX247" s="11" t="s">
        <v>77</v>
      </c>
      <c r="AY247" s="237" t="s">
        <v>127</v>
      </c>
    </row>
    <row r="248" s="1" customFormat="1" ht="16.5" customHeight="1">
      <c r="B248" s="44"/>
      <c r="C248" s="250" t="s">
        <v>431</v>
      </c>
      <c r="D248" s="250" t="s">
        <v>248</v>
      </c>
      <c r="E248" s="251" t="s">
        <v>432</v>
      </c>
      <c r="F248" s="252" t="s">
        <v>433</v>
      </c>
      <c r="G248" s="253" t="s">
        <v>145</v>
      </c>
      <c r="H248" s="254">
        <v>576.60900000000004</v>
      </c>
      <c r="I248" s="255"/>
      <c r="J248" s="256">
        <f>ROUND(I248*H248,2)</f>
        <v>0</v>
      </c>
      <c r="K248" s="252" t="s">
        <v>133</v>
      </c>
      <c r="L248" s="257"/>
      <c r="M248" s="258" t="s">
        <v>21</v>
      </c>
      <c r="N248" s="259" t="s">
        <v>43</v>
      </c>
      <c r="O248" s="45"/>
      <c r="P248" s="221">
        <f>O248*H248</f>
        <v>0</v>
      </c>
      <c r="Q248" s="221">
        <v>0.13100000000000001</v>
      </c>
      <c r="R248" s="221">
        <f>Q248*H248</f>
        <v>75.535779000000005</v>
      </c>
      <c r="S248" s="221">
        <v>0</v>
      </c>
      <c r="T248" s="222">
        <f>S248*H248</f>
        <v>0</v>
      </c>
      <c r="AR248" s="22" t="s">
        <v>170</v>
      </c>
      <c r="AT248" s="22" t="s">
        <v>248</v>
      </c>
      <c r="AU248" s="22" t="s">
        <v>84</v>
      </c>
      <c r="AY248" s="22" t="s">
        <v>127</v>
      </c>
      <c r="BE248" s="223">
        <f>IF(N248="základní",J248,0)</f>
        <v>0</v>
      </c>
      <c r="BF248" s="223">
        <f>IF(N248="snížená",J248,0)</f>
        <v>0</v>
      </c>
      <c r="BG248" s="223">
        <f>IF(N248="zákl. přenesená",J248,0)</f>
        <v>0</v>
      </c>
      <c r="BH248" s="223">
        <f>IF(N248="sníž. přenesená",J248,0)</f>
        <v>0</v>
      </c>
      <c r="BI248" s="223">
        <f>IF(N248="nulová",J248,0)</f>
        <v>0</v>
      </c>
      <c r="BJ248" s="22" t="s">
        <v>77</v>
      </c>
      <c r="BK248" s="223">
        <f>ROUND(I248*H248,2)</f>
        <v>0</v>
      </c>
      <c r="BL248" s="22" t="s">
        <v>134</v>
      </c>
      <c r="BM248" s="22" t="s">
        <v>434</v>
      </c>
    </row>
    <row r="249" s="11" customFormat="1">
      <c r="B249" s="227"/>
      <c r="C249" s="228"/>
      <c r="D249" s="224" t="s">
        <v>148</v>
      </c>
      <c r="E249" s="229" t="s">
        <v>21</v>
      </c>
      <c r="F249" s="230" t="s">
        <v>424</v>
      </c>
      <c r="G249" s="228"/>
      <c r="H249" s="231">
        <v>570.89999999999998</v>
      </c>
      <c r="I249" s="232"/>
      <c r="J249" s="228"/>
      <c r="K249" s="228"/>
      <c r="L249" s="233"/>
      <c r="M249" s="234"/>
      <c r="N249" s="235"/>
      <c r="O249" s="235"/>
      <c r="P249" s="235"/>
      <c r="Q249" s="235"/>
      <c r="R249" s="235"/>
      <c r="S249" s="235"/>
      <c r="T249" s="236"/>
      <c r="AT249" s="237" t="s">
        <v>148</v>
      </c>
      <c r="AU249" s="237" t="s">
        <v>84</v>
      </c>
      <c r="AV249" s="11" t="s">
        <v>84</v>
      </c>
      <c r="AW249" s="11" t="s">
        <v>35</v>
      </c>
      <c r="AX249" s="11" t="s">
        <v>77</v>
      </c>
      <c r="AY249" s="237" t="s">
        <v>127</v>
      </c>
    </row>
    <row r="250" s="11" customFormat="1">
      <c r="B250" s="227"/>
      <c r="C250" s="228"/>
      <c r="D250" s="224" t="s">
        <v>148</v>
      </c>
      <c r="E250" s="228"/>
      <c r="F250" s="230" t="s">
        <v>435</v>
      </c>
      <c r="G250" s="228"/>
      <c r="H250" s="231">
        <v>576.60900000000004</v>
      </c>
      <c r="I250" s="232"/>
      <c r="J250" s="228"/>
      <c r="K250" s="228"/>
      <c r="L250" s="233"/>
      <c r="M250" s="234"/>
      <c r="N250" s="235"/>
      <c r="O250" s="235"/>
      <c r="P250" s="235"/>
      <c r="Q250" s="235"/>
      <c r="R250" s="235"/>
      <c r="S250" s="235"/>
      <c r="T250" s="236"/>
      <c r="AT250" s="237" t="s">
        <v>148</v>
      </c>
      <c r="AU250" s="237" t="s">
        <v>84</v>
      </c>
      <c r="AV250" s="11" t="s">
        <v>84</v>
      </c>
      <c r="AW250" s="11" t="s">
        <v>6</v>
      </c>
      <c r="AX250" s="11" t="s">
        <v>77</v>
      </c>
      <c r="AY250" s="237" t="s">
        <v>127</v>
      </c>
    </row>
    <row r="251" s="1" customFormat="1" ht="63.75" customHeight="1">
      <c r="B251" s="44"/>
      <c r="C251" s="212" t="s">
        <v>436</v>
      </c>
      <c r="D251" s="212" t="s">
        <v>129</v>
      </c>
      <c r="E251" s="213" t="s">
        <v>437</v>
      </c>
      <c r="F251" s="214" t="s">
        <v>438</v>
      </c>
      <c r="G251" s="215" t="s">
        <v>145</v>
      </c>
      <c r="H251" s="216">
        <v>4.9000000000000004</v>
      </c>
      <c r="I251" s="217"/>
      <c r="J251" s="218">
        <f>ROUND(I251*H251,2)</f>
        <v>0</v>
      </c>
      <c r="K251" s="214" t="s">
        <v>133</v>
      </c>
      <c r="L251" s="70"/>
      <c r="M251" s="219" t="s">
        <v>21</v>
      </c>
      <c r="N251" s="220" t="s">
        <v>43</v>
      </c>
      <c r="O251" s="45"/>
      <c r="P251" s="221">
        <f>O251*H251</f>
        <v>0</v>
      </c>
      <c r="Q251" s="221">
        <v>0</v>
      </c>
      <c r="R251" s="221">
        <f>Q251*H251</f>
        <v>0</v>
      </c>
      <c r="S251" s="221">
        <v>0</v>
      </c>
      <c r="T251" s="222">
        <f>S251*H251</f>
        <v>0</v>
      </c>
      <c r="AR251" s="22" t="s">
        <v>134</v>
      </c>
      <c r="AT251" s="22" t="s">
        <v>129</v>
      </c>
      <c r="AU251" s="22" t="s">
        <v>84</v>
      </c>
      <c r="AY251" s="22" t="s">
        <v>127</v>
      </c>
      <c r="BE251" s="223">
        <f>IF(N251="základní",J251,0)</f>
        <v>0</v>
      </c>
      <c r="BF251" s="223">
        <f>IF(N251="snížená",J251,0)</f>
        <v>0</v>
      </c>
      <c r="BG251" s="223">
        <f>IF(N251="zákl. přenesená",J251,0)</f>
        <v>0</v>
      </c>
      <c r="BH251" s="223">
        <f>IF(N251="sníž. přenesená",J251,0)</f>
        <v>0</v>
      </c>
      <c r="BI251" s="223">
        <f>IF(N251="nulová",J251,0)</f>
        <v>0</v>
      </c>
      <c r="BJ251" s="22" t="s">
        <v>77</v>
      </c>
      <c r="BK251" s="223">
        <f>ROUND(I251*H251,2)</f>
        <v>0</v>
      </c>
      <c r="BL251" s="22" t="s">
        <v>134</v>
      </c>
      <c r="BM251" s="22" t="s">
        <v>439</v>
      </c>
    </row>
    <row r="252" s="1" customFormat="1">
      <c r="B252" s="44"/>
      <c r="C252" s="72"/>
      <c r="D252" s="224" t="s">
        <v>136</v>
      </c>
      <c r="E252" s="72"/>
      <c r="F252" s="225" t="s">
        <v>422</v>
      </c>
      <c r="G252" s="72"/>
      <c r="H252" s="72"/>
      <c r="I252" s="183"/>
      <c r="J252" s="72"/>
      <c r="K252" s="72"/>
      <c r="L252" s="70"/>
      <c r="M252" s="226"/>
      <c r="N252" s="45"/>
      <c r="O252" s="45"/>
      <c r="P252" s="45"/>
      <c r="Q252" s="45"/>
      <c r="R252" s="45"/>
      <c r="S252" s="45"/>
      <c r="T252" s="93"/>
      <c r="AT252" s="22" t="s">
        <v>136</v>
      </c>
      <c r="AU252" s="22" t="s">
        <v>84</v>
      </c>
    </row>
    <row r="253" s="1" customFormat="1" ht="51" customHeight="1">
      <c r="B253" s="44"/>
      <c r="C253" s="212" t="s">
        <v>440</v>
      </c>
      <c r="D253" s="212" t="s">
        <v>129</v>
      </c>
      <c r="E253" s="213" t="s">
        <v>441</v>
      </c>
      <c r="F253" s="214" t="s">
        <v>442</v>
      </c>
      <c r="G253" s="215" t="s">
        <v>145</v>
      </c>
      <c r="H253" s="216">
        <v>438.5</v>
      </c>
      <c r="I253" s="217"/>
      <c r="J253" s="218">
        <f>ROUND(I253*H253,2)</f>
        <v>0</v>
      </c>
      <c r="K253" s="214" t="s">
        <v>133</v>
      </c>
      <c r="L253" s="70"/>
      <c r="M253" s="219" t="s">
        <v>21</v>
      </c>
      <c r="N253" s="220" t="s">
        <v>43</v>
      </c>
      <c r="O253" s="45"/>
      <c r="P253" s="221">
        <f>O253*H253</f>
        <v>0</v>
      </c>
      <c r="Q253" s="221">
        <v>0.10362</v>
      </c>
      <c r="R253" s="221">
        <f>Q253*H253</f>
        <v>45.437370000000001</v>
      </c>
      <c r="S253" s="221">
        <v>0</v>
      </c>
      <c r="T253" s="222">
        <f>S253*H253</f>
        <v>0</v>
      </c>
      <c r="AR253" s="22" t="s">
        <v>134</v>
      </c>
      <c r="AT253" s="22" t="s">
        <v>129</v>
      </c>
      <c r="AU253" s="22" t="s">
        <v>84</v>
      </c>
      <c r="AY253" s="22" t="s">
        <v>127</v>
      </c>
      <c r="BE253" s="223">
        <f>IF(N253="základní",J253,0)</f>
        <v>0</v>
      </c>
      <c r="BF253" s="223">
        <f>IF(N253="snížená",J253,0)</f>
        <v>0</v>
      </c>
      <c r="BG253" s="223">
        <f>IF(N253="zákl. přenesená",J253,0)</f>
        <v>0</v>
      </c>
      <c r="BH253" s="223">
        <f>IF(N253="sníž. přenesená",J253,0)</f>
        <v>0</v>
      </c>
      <c r="BI253" s="223">
        <f>IF(N253="nulová",J253,0)</f>
        <v>0</v>
      </c>
      <c r="BJ253" s="22" t="s">
        <v>77</v>
      </c>
      <c r="BK253" s="223">
        <f>ROUND(I253*H253,2)</f>
        <v>0</v>
      </c>
      <c r="BL253" s="22" t="s">
        <v>134</v>
      </c>
      <c r="BM253" s="22" t="s">
        <v>443</v>
      </c>
    </row>
    <row r="254" s="1" customFormat="1">
      <c r="B254" s="44"/>
      <c r="C254" s="72"/>
      <c r="D254" s="224" t="s">
        <v>136</v>
      </c>
      <c r="E254" s="72"/>
      <c r="F254" s="225" t="s">
        <v>444</v>
      </c>
      <c r="G254" s="72"/>
      <c r="H254" s="72"/>
      <c r="I254" s="183"/>
      <c r="J254" s="72"/>
      <c r="K254" s="72"/>
      <c r="L254" s="70"/>
      <c r="M254" s="226"/>
      <c r="N254" s="45"/>
      <c r="O254" s="45"/>
      <c r="P254" s="45"/>
      <c r="Q254" s="45"/>
      <c r="R254" s="45"/>
      <c r="S254" s="45"/>
      <c r="T254" s="93"/>
      <c r="AT254" s="22" t="s">
        <v>136</v>
      </c>
      <c r="AU254" s="22" t="s">
        <v>84</v>
      </c>
    </row>
    <row r="255" s="11" customFormat="1">
      <c r="B255" s="227"/>
      <c r="C255" s="228"/>
      <c r="D255" s="224" t="s">
        <v>148</v>
      </c>
      <c r="E255" s="229" t="s">
        <v>21</v>
      </c>
      <c r="F255" s="230" t="s">
        <v>445</v>
      </c>
      <c r="G255" s="228"/>
      <c r="H255" s="231">
        <v>13.4</v>
      </c>
      <c r="I255" s="232"/>
      <c r="J255" s="228"/>
      <c r="K255" s="228"/>
      <c r="L255" s="233"/>
      <c r="M255" s="234"/>
      <c r="N255" s="235"/>
      <c r="O255" s="235"/>
      <c r="P255" s="235"/>
      <c r="Q255" s="235"/>
      <c r="R255" s="235"/>
      <c r="S255" s="235"/>
      <c r="T255" s="236"/>
      <c r="AT255" s="237" t="s">
        <v>148</v>
      </c>
      <c r="AU255" s="237" t="s">
        <v>84</v>
      </c>
      <c r="AV255" s="11" t="s">
        <v>84</v>
      </c>
      <c r="AW255" s="11" t="s">
        <v>35</v>
      </c>
      <c r="AX255" s="11" t="s">
        <v>72</v>
      </c>
      <c r="AY255" s="237" t="s">
        <v>127</v>
      </c>
    </row>
    <row r="256" s="11" customFormat="1">
      <c r="B256" s="227"/>
      <c r="C256" s="228"/>
      <c r="D256" s="224" t="s">
        <v>148</v>
      </c>
      <c r="E256" s="229" t="s">
        <v>21</v>
      </c>
      <c r="F256" s="230" t="s">
        <v>446</v>
      </c>
      <c r="G256" s="228"/>
      <c r="H256" s="231">
        <v>96.700000000000003</v>
      </c>
      <c r="I256" s="232"/>
      <c r="J256" s="228"/>
      <c r="K256" s="228"/>
      <c r="L256" s="233"/>
      <c r="M256" s="234"/>
      <c r="N256" s="235"/>
      <c r="O256" s="235"/>
      <c r="P256" s="235"/>
      <c r="Q256" s="235"/>
      <c r="R256" s="235"/>
      <c r="S256" s="235"/>
      <c r="T256" s="236"/>
      <c r="AT256" s="237" t="s">
        <v>148</v>
      </c>
      <c r="AU256" s="237" t="s">
        <v>84</v>
      </c>
      <c r="AV256" s="11" t="s">
        <v>84</v>
      </c>
      <c r="AW256" s="11" t="s">
        <v>35</v>
      </c>
      <c r="AX256" s="11" t="s">
        <v>72</v>
      </c>
      <c r="AY256" s="237" t="s">
        <v>127</v>
      </c>
    </row>
    <row r="257" s="11" customFormat="1">
      <c r="B257" s="227"/>
      <c r="C257" s="228"/>
      <c r="D257" s="224" t="s">
        <v>148</v>
      </c>
      <c r="E257" s="229" t="s">
        <v>21</v>
      </c>
      <c r="F257" s="230" t="s">
        <v>447</v>
      </c>
      <c r="G257" s="228"/>
      <c r="H257" s="231">
        <v>328.39999999999998</v>
      </c>
      <c r="I257" s="232"/>
      <c r="J257" s="228"/>
      <c r="K257" s="228"/>
      <c r="L257" s="233"/>
      <c r="M257" s="234"/>
      <c r="N257" s="235"/>
      <c r="O257" s="235"/>
      <c r="P257" s="235"/>
      <c r="Q257" s="235"/>
      <c r="R257" s="235"/>
      <c r="S257" s="235"/>
      <c r="T257" s="236"/>
      <c r="AT257" s="237" t="s">
        <v>148</v>
      </c>
      <c r="AU257" s="237" t="s">
        <v>84</v>
      </c>
      <c r="AV257" s="11" t="s">
        <v>84</v>
      </c>
      <c r="AW257" s="11" t="s">
        <v>35</v>
      </c>
      <c r="AX257" s="11" t="s">
        <v>72</v>
      </c>
      <c r="AY257" s="237" t="s">
        <v>127</v>
      </c>
    </row>
    <row r="258" s="12" customFormat="1">
      <c r="B258" s="238"/>
      <c r="C258" s="239"/>
      <c r="D258" s="224" t="s">
        <v>148</v>
      </c>
      <c r="E258" s="240" t="s">
        <v>21</v>
      </c>
      <c r="F258" s="241" t="s">
        <v>448</v>
      </c>
      <c r="G258" s="239"/>
      <c r="H258" s="242">
        <v>438.5</v>
      </c>
      <c r="I258" s="243"/>
      <c r="J258" s="239"/>
      <c r="K258" s="239"/>
      <c r="L258" s="244"/>
      <c r="M258" s="245"/>
      <c r="N258" s="246"/>
      <c r="O258" s="246"/>
      <c r="P258" s="246"/>
      <c r="Q258" s="246"/>
      <c r="R258" s="246"/>
      <c r="S258" s="246"/>
      <c r="T258" s="247"/>
      <c r="AT258" s="248" t="s">
        <v>148</v>
      </c>
      <c r="AU258" s="248" t="s">
        <v>84</v>
      </c>
      <c r="AV258" s="12" t="s">
        <v>134</v>
      </c>
      <c r="AW258" s="12" t="s">
        <v>35</v>
      </c>
      <c r="AX258" s="12" t="s">
        <v>77</v>
      </c>
      <c r="AY258" s="248" t="s">
        <v>127</v>
      </c>
    </row>
    <row r="259" s="1" customFormat="1" ht="16.5" customHeight="1">
      <c r="B259" s="44"/>
      <c r="C259" s="250" t="s">
        <v>449</v>
      </c>
      <c r="D259" s="250" t="s">
        <v>248</v>
      </c>
      <c r="E259" s="251" t="s">
        <v>450</v>
      </c>
      <c r="F259" s="252" t="s">
        <v>451</v>
      </c>
      <c r="G259" s="253" t="s">
        <v>145</v>
      </c>
      <c r="H259" s="254">
        <v>13.802</v>
      </c>
      <c r="I259" s="255"/>
      <c r="J259" s="256">
        <f>ROUND(I259*H259,2)</f>
        <v>0</v>
      </c>
      <c r="K259" s="252" t="s">
        <v>21</v>
      </c>
      <c r="L259" s="257"/>
      <c r="M259" s="258" t="s">
        <v>21</v>
      </c>
      <c r="N259" s="259" t="s">
        <v>43</v>
      </c>
      <c r="O259" s="45"/>
      <c r="P259" s="221">
        <f>O259*H259</f>
        <v>0</v>
      </c>
      <c r="Q259" s="221">
        <v>0.13100000000000001</v>
      </c>
      <c r="R259" s="221">
        <f>Q259*H259</f>
        <v>1.8080620000000001</v>
      </c>
      <c r="S259" s="221">
        <v>0</v>
      </c>
      <c r="T259" s="222">
        <f>S259*H259</f>
        <v>0</v>
      </c>
      <c r="AR259" s="22" t="s">
        <v>170</v>
      </c>
      <c r="AT259" s="22" t="s">
        <v>248</v>
      </c>
      <c r="AU259" s="22" t="s">
        <v>84</v>
      </c>
      <c r="AY259" s="22" t="s">
        <v>127</v>
      </c>
      <c r="BE259" s="223">
        <f>IF(N259="základní",J259,0)</f>
        <v>0</v>
      </c>
      <c r="BF259" s="223">
        <f>IF(N259="snížená",J259,0)</f>
        <v>0</v>
      </c>
      <c r="BG259" s="223">
        <f>IF(N259="zákl. přenesená",J259,0)</f>
        <v>0</v>
      </c>
      <c r="BH259" s="223">
        <f>IF(N259="sníž. přenesená",J259,0)</f>
        <v>0</v>
      </c>
      <c r="BI259" s="223">
        <f>IF(N259="nulová",J259,0)</f>
        <v>0</v>
      </c>
      <c r="BJ259" s="22" t="s">
        <v>77</v>
      </c>
      <c r="BK259" s="223">
        <f>ROUND(I259*H259,2)</f>
        <v>0</v>
      </c>
      <c r="BL259" s="22" t="s">
        <v>134</v>
      </c>
      <c r="BM259" s="22" t="s">
        <v>452</v>
      </c>
    </row>
    <row r="260" s="11" customFormat="1">
      <c r="B260" s="227"/>
      <c r="C260" s="228"/>
      <c r="D260" s="224" t="s">
        <v>148</v>
      </c>
      <c r="E260" s="229" t="s">
        <v>21</v>
      </c>
      <c r="F260" s="230" t="s">
        <v>445</v>
      </c>
      <c r="G260" s="228"/>
      <c r="H260" s="231">
        <v>13.4</v>
      </c>
      <c r="I260" s="232"/>
      <c r="J260" s="228"/>
      <c r="K260" s="228"/>
      <c r="L260" s="233"/>
      <c r="M260" s="234"/>
      <c r="N260" s="235"/>
      <c r="O260" s="235"/>
      <c r="P260" s="235"/>
      <c r="Q260" s="235"/>
      <c r="R260" s="235"/>
      <c r="S260" s="235"/>
      <c r="T260" s="236"/>
      <c r="AT260" s="237" t="s">
        <v>148</v>
      </c>
      <c r="AU260" s="237" t="s">
        <v>84</v>
      </c>
      <c r="AV260" s="11" t="s">
        <v>84</v>
      </c>
      <c r="AW260" s="11" t="s">
        <v>35</v>
      </c>
      <c r="AX260" s="11" t="s">
        <v>77</v>
      </c>
      <c r="AY260" s="237" t="s">
        <v>127</v>
      </c>
    </row>
    <row r="261" s="11" customFormat="1">
      <c r="B261" s="227"/>
      <c r="C261" s="228"/>
      <c r="D261" s="224" t="s">
        <v>148</v>
      </c>
      <c r="E261" s="228"/>
      <c r="F261" s="230" t="s">
        <v>453</v>
      </c>
      <c r="G261" s="228"/>
      <c r="H261" s="231">
        <v>13.802</v>
      </c>
      <c r="I261" s="232"/>
      <c r="J261" s="228"/>
      <c r="K261" s="228"/>
      <c r="L261" s="233"/>
      <c r="M261" s="234"/>
      <c r="N261" s="235"/>
      <c r="O261" s="235"/>
      <c r="P261" s="235"/>
      <c r="Q261" s="235"/>
      <c r="R261" s="235"/>
      <c r="S261" s="235"/>
      <c r="T261" s="236"/>
      <c r="AT261" s="237" t="s">
        <v>148</v>
      </c>
      <c r="AU261" s="237" t="s">
        <v>84</v>
      </c>
      <c r="AV261" s="11" t="s">
        <v>84</v>
      </c>
      <c r="AW261" s="11" t="s">
        <v>6</v>
      </c>
      <c r="AX261" s="11" t="s">
        <v>77</v>
      </c>
      <c r="AY261" s="237" t="s">
        <v>127</v>
      </c>
    </row>
    <row r="262" s="1" customFormat="1" ht="16.5" customHeight="1">
      <c r="B262" s="44"/>
      <c r="C262" s="250" t="s">
        <v>454</v>
      </c>
      <c r="D262" s="250" t="s">
        <v>248</v>
      </c>
      <c r="E262" s="251" t="s">
        <v>455</v>
      </c>
      <c r="F262" s="252" t="s">
        <v>456</v>
      </c>
      <c r="G262" s="253" t="s">
        <v>145</v>
      </c>
      <c r="H262" s="254">
        <v>98.634</v>
      </c>
      <c r="I262" s="255"/>
      <c r="J262" s="256">
        <f>ROUND(I262*H262,2)</f>
        <v>0</v>
      </c>
      <c r="K262" s="252" t="s">
        <v>133</v>
      </c>
      <c r="L262" s="257"/>
      <c r="M262" s="258" t="s">
        <v>21</v>
      </c>
      <c r="N262" s="259" t="s">
        <v>43</v>
      </c>
      <c r="O262" s="45"/>
      <c r="P262" s="221">
        <f>O262*H262</f>
        <v>0</v>
      </c>
      <c r="Q262" s="221">
        <v>0.17599999999999999</v>
      </c>
      <c r="R262" s="221">
        <f>Q262*H262</f>
        <v>17.359583999999998</v>
      </c>
      <c r="S262" s="221">
        <v>0</v>
      </c>
      <c r="T262" s="222">
        <f>S262*H262</f>
        <v>0</v>
      </c>
      <c r="AR262" s="22" t="s">
        <v>170</v>
      </c>
      <c r="AT262" s="22" t="s">
        <v>248</v>
      </c>
      <c r="AU262" s="22" t="s">
        <v>84</v>
      </c>
      <c r="AY262" s="22" t="s">
        <v>127</v>
      </c>
      <c r="BE262" s="223">
        <f>IF(N262="základní",J262,0)</f>
        <v>0</v>
      </c>
      <c r="BF262" s="223">
        <f>IF(N262="snížená",J262,0)</f>
        <v>0</v>
      </c>
      <c r="BG262" s="223">
        <f>IF(N262="zákl. přenesená",J262,0)</f>
        <v>0</v>
      </c>
      <c r="BH262" s="223">
        <f>IF(N262="sníž. přenesená",J262,0)</f>
        <v>0</v>
      </c>
      <c r="BI262" s="223">
        <f>IF(N262="nulová",J262,0)</f>
        <v>0</v>
      </c>
      <c r="BJ262" s="22" t="s">
        <v>77</v>
      </c>
      <c r="BK262" s="223">
        <f>ROUND(I262*H262,2)</f>
        <v>0</v>
      </c>
      <c r="BL262" s="22" t="s">
        <v>134</v>
      </c>
      <c r="BM262" s="22" t="s">
        <v>457</v>
      </c>
    </row>
    <row r="263" s="11" customFormat="1">
      <c r="B263" s="227"/>
      <c r="C263" s="228"/>
      <c r="D263" s="224" t="s">
        <v>148</v>
      </c>
      <c r="E263" s="229" t="s">
        <v>21</v>
      </c>
      <c r="F263" s="230" t="s">
        <v>446</v>
      </c>
      <c r="G263" s="228"/>
      <c r="H263" s="231">
        <v>96.700000000000003</v>
      </c>
      <c r="I263" s="232"/>
      <c r="J263" s="228"/>
      <c r="K263" s="228"/>
      <c r="L263" s="233"/>
      <c r="M263" s="234"/>
      <c r="N263" s="235"/>
      <c r="O263" s="235"/>
      <c r="P263" s="235"/>
      <c r="Q263" s="235"/>
      <c r="R263" s="235"/>
      <c r="S263" s="235"/>
      <c r="T263" s="236"/>
      <c r="AT263" s="237" t="s">
        <v>148</v>
      </c>
      <c r="AU263" s="237" t="s">
        <v>84</v>
      </c>
      <c r="AV263" s="11" t="s">
        <v>84</v>
      </c>
      <c r="AW263" s="11" t="s">
        <v>35</v>
      </c>
      <c r="AX263" s="11" t="s">
        <v>77</v>
      </c>
      <c r="AY263" s="237" t="s">
        <v>127</v>
      </c>
    </row>
    <row r="264" s="11" customFormat="1">
      <c r="B264" s="227"/>
      <c r="C264" s="228"/>
      <c r="D264" s="224" t="s">
        <v>148</v>
      </c>
      <c r="E264" s="228"/>
      <c r="F264" s="230" t="s">
        <v>458</v>
      </c>
      <c r="G264" s="228"/>
      <c r="H264" s="231">
        <v>98.634</v>
      </c>
      <c r="I264" s="232"/>
      <c r="J264" s="228"/>
      <c r="K264" s="228"/>
      <c r="L264" s="233"/>
      <c r="M264" s="234"/>
      <c r="N264" s="235"/>
      <c r="O264" s="235"/>
      <c r="P264" s="235"/>
      <c r="Q264" s="235"/>
      <c r="R264" s="235"/>
      <c r="S264" s="235"/>
      <c r="T264" s="236"/>
      <c r="AT264" s="237" t="s">
        <v>148</v>
      </c>
      <c r="AU264" s="237" t="s">
        <v>84</v>
      </c>
      <c r="AV264" s="11" t="s">
        <v>84</v>
      </c>
      <c r="AW264" s="11" t="s">
        <v>6</v>
      </c>
      <c r="AX264" s="11" t="s">
        <v>77</v>
      </c>
      <c r="AY264" s="237" t="s">
        <v>127</v>
      </c>
    </row>
    <row r="265" s="1" customFormat="1" ht="16.5" customHeight="1">
      <c r="B265" s="44"/>
      <c r="C265" s="250" t="s">
        <v>459</v>
      </c>
      <c r="D265" s="250" t="s">
        <v>248</v>
      </c>
      <c r="E265" s="251" t="s">
        <v>460</v>
      </c>
      <c r="F265" s="252" t="s">
        <v>461</v>
      </c>
      <c r="G265" s="253" t="s">
        <v>145</v>
      </c>
      <c r="H265" s="254">
        <v>331.68400000000003</v>
      </c>
      <c r="I265" s="255"/>
      <c r="J265" s="256">
        <f>ROUND(I265*H265,2)</f>
        <v>0</v>
      </c>
      <c r="K265" s="252" t="s">
        <v>133</v>
      </c>
      <c r="L265" s="257"/>
      <c r="M265" s="258" t="s">
        <v>21</v>
      </c>
      <c r="N265" s="259" t="s">
        <v>43</v>
      </c>
      <c r="O265" s="45"/>
      <c r="P265" s="221">
        <f>O265*H265</f>
        <v>0</v>
      </c>
      <c r="Q265" s="221">
        <v>0.17599999999999999</v>
      </c>
      <c r="R265" s="221">
        <f>Q265*H265</f>
        <v>58.376384000000002</v>
      </c>
      <c r="S265" s="221">
        <v>0</v>
      </c>
      <c r="T265" s="222">
        <f>S265*H265</f>
        <v>0</v>
      </c>
      <c r="AR265" s="22" t="s">
        <v>170</v>
      </c>
      <c r="AT265" s="22" t="s">
        <v>248</v>
      </c>
      <c r="AU265" s="22" t="s">
        <v>84</v>
      </c>
      <c r="AY265" s="22" t="s">
        <v>127</v>
      </c>
      <c r="BE265" s="223">
        <f>IF(N265="základní",J265,0)</f>
        <v>0</v>
      </c>
      <c r="BF265" s="223">
        <f>IF(N265="snížená",J265,0)</f>
        <v>0</v>
      </c>
      <c r="BG265" s="223">
        <f>IF(N265="zákl. přenesená",J265,0)</f>
        <v>0</v>
      </c>
      <c r="BH265" s="223">
        <f>IF(N265="sníž. přenesená",J265,0)</f>
        <v>0</v>
      </c>
      <c r="BI265" s="223">
        <f>IF(N265="nulová",J265,0)</f>
        <v>0</v>
      </c>
      <c r="BJ265" s="22" t="s">
        <v>77</v>
      </c>
      <c r="BK265" s="223">
        <f>ROUND(I265*H265,2)</f>
        <v>0</v>
      </c>
      <c r="BL265" s="22" t="s">
        <v>134</v>
      </c>
      <c r="BM265" s="22" t="s">
        <v>462</v>
      </c>
    </row>
    <row r="266" s="11" customFormat="1">
      <c r="B266" s="227"/>
      <c r="C266" s="228"/>
      <c r="D266" s="224" t="s">
        <v>148</v>
      </c>
      <c r="E266" s="229" t="s">
        <v>21</v>
      </c>
      <c r="F266" s="230" t="s">
        <v>447</v>
      </c>
      <c r="G266" s="228"/>
      <c r="H266" s="231">
        <v>328.39999999999998</v>
      </c>
      <c r="I266" s="232"/>
      <c r="J266" s="228"/>
      <c r="K266" s="228"/>
      <c r="L266" s="233"/>
      <c r="M266" s="234"/>
      <c r="N266" s="235"/>
      <c r="O266" s="235"/>
      <c r="P266" s="235"/>
      <c r="Q266" s="235"/>
      <c r="R266" s="235"/>
      <c r="S266" s="235"/>
      <c r="T266" s="236"/>
      <c r="AT266" s="237" t="s">
        <v>148</v>
      </c>
      <c r="AU266" s="237" t="s">
        <v>84</v>
      </c>
      <c r="AV266" s="11" t="s">
        <v>84</v>
      </c>
      <c r="AW266" s="11" t="s">
        <v>35</v>
      </c>
      <c r="AX266" s="11" t="s">
        <v>77</v>
      </c>
      <c r="AY266" s="237" t="s">
        <v>127</v>
      </c>
    </row>
    <row r="267" s="11" customFormat="1">
      <c r="B267" s="227"/>
      <c r="C267" s="228"/>
      <c r="D267" s="224" t="s">
        <v>148</v>
      </c>
      <c r="E267" s="228"/>
      <c r="F267" s="230" t="s">
        <v>463</v>
      </c>
      <c r="G267" s="228"/>
      <c r="H267" s="231">
        <v>331.68400000000003</v>
      </c>
      <c r="I267" s="232"/>
      <c r="J267" s="228"/>
      <c r="K267" s="228"/>
      <c r="L267" s="233"/>
      <c r="M267" s="234"/>
      <c r="N267" s="235"/>
      <c r="O267" s="235"/>
      <c r="P267" s="235"/>
      <c r="Q267" s="235"/>
      <c r="R267" s="235"/>
      <c r="S267" s="235"/>
      <c r="T267" s="236"/>
      <c r="AT267" s="237" t="s">
        <v>148</v>
      </c>
      <c r="AU267" s="237" t="s">
        <v>84</v>
      </c>
      <c r="AV267" s="11" t="s">
        <v>84</v>
      </c>
      <c r="AW267" s="11" t="s">
        <v>6</v>
      </c>
      <c r="AX267" s="11" t="s">
        <v>77</v>
      </c>
      <c r="AY267" s="237" t="s">
        <v>127</v>
      </c>
    </row>
    <row r="268" s="1" customFormat="1" ht="63.75" customHeight="1">
      <c r="B268" s="44"/>
      <c r="C268" s="212" t="s">
        <v>464</v>
      </c>
      <c r="D268" s="212" t="s">
        <v>129</v>
      </c>
      <c r="E268" s="213" t="s">
        <v>465</v>
      </c>
      <c r="F268" s="214" t="s">
        <v>466</v>
      </c>
      <c r="G268" s="215" t="s">
        <v>145</v>
      </c>
      <c r="H268" s="216">
        <v>110.09999999999999</v>
      </c>
      <c r="I268" s="217"/>
      <c r="J268" s="218">
        <f>ROUND(I268*H268,2)</f>
        <v>0</v>
      </c>
      <c r="K268" s="214" t="s">
        <v>133</v>
      </c>
      <c r="L268" s="70"/>
      <c r="M268" s="219" t="s">
        <v>21</v>
      </c>
      <c r="N268" s="220" t="s">
        <v>43</v>
      </c>
      <c r="O268" s="45"/>
      <c r="P268" s="221">
        <f>O268*H268</f>
        <v>0</v>
      </c>
      <c r="Q268" s="221">
        <v>0</v>
      </c>
      <c r="R268" s="221">
        <f>Q268*H268</f>
        <v>0</v>
      </c>
      <c r="S268" s="221">
        <v>0</v>
      </c>
      <c r="T268" s="222">
        <f>S268*H268</f>
        <v>0</v>
      </c>
      <c r="AR268" s="22" t="s">
        <v>134</v>
      </c>
      <c r="AT268" s="22" t="s">
        <v>129</v>
      </c>
      <c r="AU268" s="22" t="s">
        <v>84</v>
      </c>
      <c r="AY268" s="22" t="s">
        <v>127</v>
      </c>
      <c r="BE268" s="223">
        <f>IF(N268="základní",J268,0)</f>
        <v>0</v>
      </c>
      <c r="BF268" s="223">
        <f>IF(N268="snížená",J268,0)</f>
        <v>0</v>
      </c>
      <c r="BG268" s="223">
        <f>IF(N268="zákl. přenesená",J268,0)</f>
        <v>0</v>
      </c>
      <c r="BH268" s="223">
        <f>IF(N268="sníž. přenesená",J268,0)</f>
        <v>0</v>
      </c>
      <c r="BI268" s="223">
        <f>IF(N268="nulová",J268,0)</f>
        <v>0</v>
      </c>
      <c r="BJ268" s="22" t="s">
        <v>77</v>
      </c>
      <c r="BK268" s="223">
        <f>ROUND(I268*H268,2)</f>
        <v>0</v>
      </c>
      <c r="BL268" s="22" t="s">
        <v>134</v>
      </c>
      <c r="BM268" s="22" t="s">
        <v>467</v>
      </c>
    </row>
    <row r="269" s="1" customFormat="1">
      <c r="B269" s="44"/>
      <c r="C269" s="72"/>
      <c r="D269" s="224" t="s">
        <v>136</v>
      </c>
      <c r="E269" s="72"/>
      <c r="F269" s="225" t="s">
        <v>444</v>
      </c>
      <c r="G269" s="72"/>
      <c r="H269" s="72"/>
      <c r="I269" s="183"/>
      <c r="J269" s="72"/>
      <c r="K269" s="72"/>
      <c r="L269" s="70"/>
      <c r="M269" s="226"/>
      <c r="N269" s="45"/>
      <c r="O269" s="45"/>
      <c r="P269" s="45"/>
      <c r="Q269" s="45"/>
      <c r="R269" s="45"/>
      <c r="S269" s="45"/>
      <c r="T269" s="93"/>
      <c r="AT269" s="22" t="s">
        <v>136</v>
      </c>
      <c r="AU269" s="22" t="s">
        <v>84</v>
      </c>
    </row>
    <row r="270" s="11" customFormat="1">
      <c r="B270" s="227"/>
      <c r="C270" s="228"/>
      <c r="D270" s="224" t="s">
        <v>148</v>
      </c>
      <c r="E270" s="229" t="s">
        <v>21</v>
      </c>
      <c r="F270" s="230" t="s">
        <v>468</v>
      </c>
      <c r="G270" s="228"/>
      <c r="H270" s="231">
        <v>110.09999999999999</v>
      </c>
      <c r="I270" s="232"/>
      <c r="J270" s="228"/>
      <c r="K270" s="228"/>
      <c r="L270" s="233"/>
      <c r="M270" s="234"/>
      <c r="N270" s="235"/>
      <c r="O270" s="235"/>
      <c r="P270" s="235"/>
      <c r="Q270" s="235"/>
      <c r="R270" s="235"/>
      <c r="S270" s="235"/>
      <c r="T270" s="236"/>
      <c r="AT270" s="237" t="s">
        <v>148</v>
      </c>
      <c r="AU270" s="237" t="s">
        <v>84</v>
      </c>
      <c r="AV270" s="11" t="s">
        <v>84</v>
      </c>
      <c r="AW270" s="11" t="s">
        <v>35</v>
      </c>
      <c r="AX270" s="11" t="s">
        <v>77</v>
      </c>
      <c r="AY270" s="237" t="s">
        <v>127</v>
      </c>
    </row>
    <row r="271" s="1" customFormat="1" ht="16.5" customHeight="1">
      <c r="B271" s="44"/>
      <c r="C271" s="212" t="s">
        <v>469</v>
      </c>
      <c r="D271" s="212" t="s">
        <v>129</v>
      </c>
      <c r="E271" s="213" t="s">
        <v>470</v>
      </c>
      <c r="F271" s="214" t="s">
        <v>471</v>
      </c>
      <c r="G271" s="215" t="s">
        <v>179</v>
      </c>
      <c r="H271" s="216">
        <v>5.5</v>
      </c>
      <c r="I271" s="217"/>
      <c r="J271" s="218">
        <f>ROUND(I271*H271,2)</f>
        <v>0</v>
      </c>
      <c r="K271" s="214" t="s">
        <v>133</v>
      </c>
      <c r="L271" s="70"/>
      <c r="M271" s="219" t="s">
        <v>21</v>
      </c>
      <c r="N271" s="220" t="s">
        <v>43</v>
      </c>
      <c r="O271" s="45"/>
      <c r="P271" s="221">
        <f>O271*H271</f>
        <v>0</v>
      </c>
      <c r="Q271" s="221">
        <v>0.0035999999999999999</v>
      </c>
      <c r="R271" s="221">
        <f>Q271*H271</f>
        <v>0.019799999999999998</v>
      </c>
      <c r="S271" s="221">
        <v>0</v>
      </c>
      <c r="T271" s="222">
        <f>S271*H271</f>
        <v>0</v>
      </c>
      <c r="AR271" s="22" t="s">
        <v>134</v>
      </c>
      <c r="AT271" s="22" t="s">
        <v>129</v>
      </c>
      <c r="AU271" s="22" t="s">
        <v>84</v>
      </c>
      <c r="AY271" s="22" t="s">
        <v>127</v>
      </c>
      <c r="BE271" s="223">
        <f>IF(N271="základní",J271,0)</f>
        <v>0</v>
      </c>
      <c r="BF271" s="223">
        <f>IF(N271="snížená",J271,0)</f>
        <v>0</v>
      </c>
      <c r="BG271" s="223">
        <f>IF(N271="zákl. přenesená",J271,0)</f>
        <v>0</v>
      </c>
      <c r="BH271" s="223">
        <f>IF(N271="sníž. přenesená",J271,0)</f>
        <v>0</v>
      </c>
      <c r="BI271" s="223">
        <f>IF(N271="nulová",J271,0)</f>
        <v>0</v>
      </c>
      <c r="BJ271" s="22" t="s">
        <v>77</v>
      </c>
      <c r="BK271" s="223">
        <f>ROUND(I271*H271,2)</f>
        <v>0</v>
      </c>
      <c r="BL271" s="22" t="s">
        <v>134</v>
      </c>
      <c r="BM271" s="22" t="s">
        <v>472</v>
      </c>
    </row>
    <row r="272" s="1" customFormat="1">
      <c r="B272" s="44"/>
      <c r="C272" s="72"/>
      <c r="D272" s="224" t="s">
        <v>136</v>
      </c>
      <c r="E272" s="72"/>
      <c r="F272" s="225" t="s">
        <v>473</v>
      </c>
      <c r="G272" s="72"/>
      <c r="H272" s="72"/>
      <c r="I272" s="183"/>
      <c r="J272" s="72"/>
      <c r="K272" s="72"/>
      <c r="L272" s="70"/>
      <c r="M272" s="226"/>
      <c r="N272" s="45"/>
      <c r="O272" s="45"/>
      <c r="P272" s="45"/>
      <c r="Q272" s="45"/>
      <c r="R272" s="45"/>
      <c r="S272" s="45"/>
      <c r="T272" s="93"/>
      <c r="AT272" s="22" t="s">
        <v>136</v>
      </c>
      <c r="AU272" s="22" t="s">
        <v>84</v>
      </c>
    </row>
    <row r="273" s="10" customFormat="1" ht="29.88" customHeight="1">
      <c r="B273" s="196"/>
      <c r="C273" s="197"/>
      <c r="D273" s="198" t="s">
        <v>71</v>
      </c>
      <c r="E273" s="210" t="s">
        <v>170</v>
      </c>
      <c r="F273" s="210" t="s">
        <v>474</v>
      </c>
      <c r="G273" s="197"/>
      <c r="H273" s="197"/>
      <c r="I273" s="200"/>
      <c r="J273" s="211">
        <f>BK273</f>
        <v>0</v>
      </c>
      <c r="K273" s="197"/>
      <c r="L273" s="202"/>
      <c r="M273" s="203"/>
      <c r="N273" s="204"/>
      <c r="O273" s="204"/>
      <c r="P273" s="205">
        <f>SUM(P274:P299)</f>
        <v>0</v>
      </c>
      <c r="Q273" s="204"/>
      <c r="R273" s="205">
        <f>SUM(R274:R299)</f>
        <v>8.4069200000000013</v>
      </c>
      <c r="S273" s="204"/>
      <c r="T273" s="206">
        <f>SUM(T274:T299)</f>
        <v>0.30000000000000004</v>
      </c>
      <c r="AR273" s="207" t="s">
        <v>77</v>
      </c>
      <c r="AT273" s="208" t="s">
        <v>71</v>
      </c>
      <c r="AU273" s="208" t="s">
        <v>77</v>
      </c>
      <c r="AY273" s="207" t="s">
        <v>127</v>
      </c>
      <c r="BK273" s="209">
        <f>SUM(BK274:BK299)</f>
        <v>0</v>
      </c>
    </row>
    <row r="274" s="1" customFormat="1" ht="25.5" customHeight="1">
      <c r="B274" s="44"/>
      <c r="C274" s="212" t="s">
        <v>475</v>
      </c>
      <c r="D274" s="212" t="s">
        <v>129</v>
      </c>
      <c r="E274" s="213" t="s">
        <v>476</v>
      </c>
      <c r="F274" s="214" t="s">
        <v>477</v>
      </c>
      <c r="G274" s="215" t="s">
        <v>179</v>
      </c>
      <c r="H274" s="216">
        <v>4</v>
      </c>
      <c r="I274" s="217"/>
      <c r="J274" s="218">
        <f>ROUND(I274*H274,2)</f>
        <v>0</v>
      </c>
      <c r="K274" s="214" t="s">
        <v>133</v>
      </c>
      <c r="L274" s="70"/>
      <c r="M274" s="219" t="s">
        <v>21</v>
      </c>
      <c r="N274" s="220" t="s">
        <v>43</v>
      </c>
      <c r="O274" s="45"/>
      <c r="P274" s="221">
        <f>O274*H274</f>
        <v>0</v>
      </c>
      <c r="Q274" s="221">
        <v>0.0027399999999999998</v>
      </c>
      <c r="R274" s="221">
        <f>Q274*H274</f>
        <v>0.010959999999999999</v>
      </c>
      <c r="S274" s="221">
        <v>0</v>
      </c>
      <c r="T274" s="222">
        <f>S274*H274</f>
        <v>0</v>
      </c>
      <c r="AR274" s="22" t="s">
        <v>134</v>
      </c>
      <c r="AT274" s="22" t="s">
        <v>129</v>
      </c>
      <c r="AU274" s="22" t="s">
        <v>84</v>
      </c>
      <c r="AY274" s="22" t="s">
        <v>127</v>
      </c>
      <c r="BE274" s="223">
        <f>IF(N274="základní",J274,0)</f>
        <v>0</v>
      </c>
      <c r="BF274" s="223">
        <f>IF(N274="snížená",J274,0)</f>
        <v>0</v>
      </c>
      <c r="BG274" s="223">
        <f>IF(N274="zákl. přenesená",J274,0)</f>
        <v>0</v>
      </c>
      <c r="BH274" s="223">
        <f>IF(N274="sníž. přenesená",J274,0)</f>
        <v>0</v>
      </c>
      <c r="BI274" s="223">
        <f>IF(N274="nulová",J274,0)</f>
        <v>0</v>
      </c>
      <c r="BJ274" s="22" t="s">
        <v>77</v>
      </c>
      <c r="BK274" s="223">
        <f>ROUND(I274*H274,2)</f>
        <v>0</v>
      </c>
      <c r="BL274" s="22" t="s">
        <v>134</v>
      </c>
      <c r="BM274" s="22" t="s">
        <v>478</v>
      </c>
    </row>
    <row r="275" s="1" customFormat="1">
      <c r="B275" s="44"/>
      <c r="C275" s="72"/>
      <c r="D275" s="224" t="s">
        <v>136</v>
      </c>
      <c r="E275" s="72"/>
      <c r="F275" s="225" t="s">
        <v>479</v>
      </c>
      <c r="G275" s="72"/>
      <c r="H275" s="72"/>
      <c r="I275" s="183"/>
      <c r="J275" s="72"/>
      <c r="K275" s="72"/>
      <c r="L275" s="70"/>
      <c r="M275" s="226"/>
      <c r="N275" s="45"/>
      <c r="O275" s="45"/>
      <c r="P275" s="45"/>
      <c r="Q275" s="45"/>
      <c r="R275" s="45"/>
      <c r="S275" s="45"/>
      <c r="T275" s="93"/>
      <c r="AT275" s="22" t="s">
        <v>136</v>
      </c>
      <c r="AU275" s="22" t="s">
        <v>84</v>
      </c>
    </row>
    <row r="276" s="11" customFormat="1">
      <c r="B276" s="227"/>
      <c r="C276" s="228"/>
      <c r="D276" s="224" t="s">
        <v>148</v>
      </c>
      <c r="E276" s="229" t="s">
        <v>21</v>
      </c>
      <c r="F276" s="230" t="s">
        <v>480</v>
      </c>
      <c r="G276" s="228"/>
      <c r="H276" s="231">
        <v>4</v>
      </c>
      <c r="I276" s="232"/>
      <c r="J276" s="228"/>
      <c r="K276" s="228"/>
      <c r="L276" s="233"/>
      <c r="M276" s="234"/>
      <c r="N276" s="235"/>
      <c r="O276" s="235"/>
      <c r="P276" s="235"/>
      <c r="Q276" s="235"/>
      <c r="R276" s="235"/>
      <c r="S276" s="235"/>
      <c r="T276" s="236"/>
      <c r="AT276" s="237" t="s">
        <v>148</v>
      </c>
      <c r="AU276" s="237" t="s">
        <v>84</v>
      </c>
      <c r="AV276" s="11" t="s">
        <v>84</v>
      </c>
      <c r="AW276" s="11" t="s">
        <v>35</v>
      </c>
      <c r="AX276" s="11" t="s">
        <v>77</v>
      </c>
      <c r="AY276" s="237" t="s">
        <v>127</v>
      </c>
    </row>
    <row r="277" s="1" customFormat="1" ht="16.5" customHeight="1">
      <c r="B277" s="44"/>
      <c r="C277" s="212" t="s">
        <v>481</v>
      </c>
      <c r="D277" s="212" t="s">
        <v>129</v>
      </c>
      <c r="E277" s="213" t="s">
        <v>482</v>
      </c>
      <c r="F277" s="214" t="s">
        <v>483</v>
      </c>
      <c r="G277" s="215" t="s">
        <v>132</v>
      </c>
      <c r="H277" s="216">
        <v>6</v>
      </c>
      <c r="I277" s="217"/>
      <c r="J277" s="218">
        <f>ROUND(I277*H277,2)</f>
        <v>0</v>
      </c>
      <c r="K277" s="214" t="s">
        <v>21</v>
      </c>
      <c r="L277" s="70"/>
      <c r="M277" s="219" t="s">
        <v>21</v>
      </c>
      <c r="N277" s="220" t="s">
        <v>43</v>
      </c>
      <c r="O277" s="45"/>
      <c r="P277" s="221">
        <f>O277*H277</f>
        <v>0</v>
      </c>
      <c r="Q277" s="221">
        <v>0.0027399999999999998</v>
      </c>
      <c r="R277" s="221">
        <f>Q277*H277</f>
        <v>0.01644</v>
      </c>
      <c r="S277" s="221">
        <v>0</v>
      </c>
      <c r="T277" s="222">
        <f>S277*H277</f>
        <v>0</v>
      </c>
      <c r="AR277" s="22" t="s">
        <v>134</v>
      </c>
      <c r="AT277" s="22" t="s">
        <v>129</v>
      </c>
      <c r="AU277" s="22" t="s">
        <v>84</v>
      </c>
      <c r="AY277" s="22" t="s">
        <v>127</v>
      </c>
      <c r="BE277" s="223">
        <f>IF(N277="základní",J277,0)</f>
        <v>0</v>
      </c>
      <c r="BF277" s="223">
        <f>IF(N277="snížená",J277,0)</f>
        <v>0</v>
      </c>
      <c r="BG277" s="223">
        <f>IF(N277="zákl. přenesená",J277,0)</f>
        <v>0</v>
      </c>
      <c r="BH277" s="223">
        <f>IF(N277="sníž. přenesená",J277,0)</f>
        <v>0</v>
      </c>
      <c r="BI277" s="223">
        <f>IF(N277="nulová",J277,0)</f>
        <v>0</v>
      </c>
      <c r="BJ277" s="22" t="s">
        <v>77</v>
      </c>
      <c r="BK277" s="223">
        <f>ROUND(I277*H277,2)</f>
        <v>0</v>
      </c>
      <c r="BL277" s="22" t="s">
        <v>134</v>
      </c>
      <c r="BM277" s="22" t="s">
        <v>484</v>
      </c>
    </row>
    <row r="278" s="1" customFormat="1">
      <c r="B278" s="44"/>
      <c r="C278" s="72"/>
      <c r="D278" s="224" t="s">
        <v>136</v>
      </c>
      <c r="E278" s="72"/>
      <c r="F278" s="225" t="s">
        <v>479</v>
      </c>
      <c r="G278" s="72"/>
      <c r="H278" s="72"/>
      <c r="I278" s="183"/>
      <c r="J278" s="72"/>
      <c r="K278" s="72"/>
      <c r="L278" s="70"/>
      <c r="M278" s="226"/>
      <c r="N278" s="45"/>
      <c r="O278" s="45"/>
      <c r="P278" s="45"/>
      <c r="Q278" s="45"/>
      <c r="R278" s="45"/>
      <c r="S278" s="45"/>
      <c r="T278" s="93"/>
      <c r="AT278" s="22" t="s">
        <v>136</v>
      </c>
      <c r="AU278" s="22" t="s">
        <v>84</v>
      </c>
    </row>
    <row r="279" s="1" customFormat="1" ht="25.5" customHeight="1">
      <c r="B279" s="44"/>
      <c r="C279" s="212" t="s">
        <v>485</v>
      </c>
      <c r="D279" s="212" t="s">
        <v>129</v>
      </c>
      <c r="E279" s="213" t="s">
        <v>486</v>
      </c>
      <c r="F279" s="214" t="s">
        <v>487</v>
      </c>
      <c r="G279" s="215" t="s">
        <v>132</v>
      </c>
      <c r="H279" s="216">
        <v>10</v>
      </c>
      <c r="I279" s="217"/>
      <c r="J279" s="218">
        <f>ROUND(I279*H279,2)</f>
        <v>0</v>
      </c>
      <c r="K279" s="214" t="s">
        <v>133</v>
      </c>
      <c r="L279" s="70"/>
      <c r="M279" s="219" t="s">
        <v>21</v>
      </c>
      <c r="N279" s="220" t="s">
        <v>43</v>
      </c>
      <c r="O279" s="45"/>
      <c r="P279" s="221">
        <f>O279*H279</f>
        <v>0</v>
      </c>
      <c r="Q279" s="221">
        <v>0</v>
      </c>
      <c r="R279" s="221">
        <f>Q279*H279</f>
        <v>0</v>
      </c>
      <c r="S279" s="221">
        <v>0</v>
      </c>
      <c r="T279" s="222">
        <f>S279*H279</f>
        <v>0</v>
      </c>
      <c r="AR279" s="22" t="s">
        <v>134</v>
      </c>
      <c r="AT279" s="22" t="s">
        <v>129</v>
      </c>
      <c r="AU279" s="22" t="s">
        <v>84</v>
      </c>
      <c r="AY279" s="22" t="s">
        <v>127</v>
      </c>
      <c r="BE279" s="223">
        <f>IF(N279="základní",J279,0)</f>
        <v>0</v>
      </c>
      <c r="BF279" s="223">
        <f>IF(N279="snížená",J279,0)</f>
        <v>0</v>
      </c>
      <c r="BG279" s="223">
        <f>IF(N279="zákl. přenesená",J279,0)</f>
        <v>0</v>
      </c>
      <c r="BH279" s="223">
        <f>IF(N279="sníž. přenesená",J279,0)</f>
        <v>0</v>
      </c>
      <c r="BI279" s="223">
        <f>IF(N279="nulová",J279,0)</f>
        <v>0</v>
      </c>
      <c r="BJ279" s="22" t="s">
        <v>77</v>
      </c>
      <c r="BK279" s="223">
        <f>ROUND(I279*H279,2)</f>
        <v>0</v>
      </c>
      <c r="BL279" s="22" t="s">
        <v>134</v>
      </c>
      <c r="BM279" s="22" t="s">
        <v>488</v>
      </c>
    </row>
    <row r="280" s="1" customFormat="1">
      <c r="B280" s="44"/>
      <c r="C280" s="72"/>
      <c r="D280" s="224" t="s">
        <v>136</v>
      </c>
      <c r="E280" s="72"/>
      <c r="F280" s="225" t="s">
        <v>489</v>
      </c>
      <c r="G280" s="72"/>
      <c r="H280" s="72"/>
      <c r="I280" s="183"/>
      <c r="J280" s="72"/>
      <c r="K280" s="72"/>
      <c r="L280" s="70"/>
      <c r="M280" s="226"/>
      <c r="N280" s="45"/>
      <c r="O280" s="45"/>
      <c r="P280" s="45"/>
      <c r="Q280" s="45"/>
      <c r="R280" s="45"/>
      <c r="S280" s="45"/>
      <c r="T280" s="93"/>
      <c r="AT280" s="22" t="s">
        <v>136</v>
      </c>
      <c r="AU280" s="22" t="s">
        <v>84</v>
      </c>
    </row>
    <row r="281" s="1" customFormat="1" ht="16.5" customHeight="1">
      <c r="B281" s="44"/>
      <c r="C281" s="250" t="s">
        <v>490</v>
      </c>
      <c r="D281" s="250" t="s">
        <v>248</v>
      </c>
      <c r="E281" s="251" t="s">
        <v>491</v>
      </c>
      <c r="F281" s="252" t="s">
        <v>492</v>
      </c>
      <c r="G281" s="253" t="s">
        <v>132</v>
      </c>
      <c r="H281" s="254">
        <v>6</v>
      </c>
      <c r="I281" s="255"/>
      <c r="J281" s="256">
        <f>ROUND(I281*H281,2)</f>
        <v>0</v>
      </c>
      <c r="K281" s="252" t="s">
        <v>133</v>
      </c>
      <c r="L281" s="257"/>
      <c r="M281" s="258" t="s">
        <v>21</v>
      </c>
      <c r="N281" s="259" t="s">
        <v>43</v>
      </c>
      <c r="O281" s="45"/>
      <c r="P281" s="221">
        <f>O281*H281</f>
        <v>0</v>
      </c>
      <c r="Q281" s="221">
        <v>0.00064000000000000005</v>
      </c>
      <c r="R281" s="221">
        <f>Q281*H281</f>
        <v>0.0038400000000000005</v>
      </c>
      <c r="S281" s="221">
        <v>0</v>
      </c>
      <c r="T281" s="222">
        <f>S281*H281</f>
        <v>0</v>
      </c>
      <c r="AR281" s="22" t="s">
        <v>170</v>
      </c>
      <c r="AT281" s="22" t="s">
        <v>248</v>
      </c>
      <c r="AU281" s="22" t="s">
        <v>84</v>
      </c>
      <c r="AY281" s="22" t="s">
        <v>127</v>
      </c>
      <c r="BE281" s="223">
        <f>IF(N281="základní",J281,0)</f>
        <v>0</v>
      </c>
      <c r="BF281" s="223">
        <f>IF(N281="snížená",J281,0)</f>
        <v>0</v>
      </c>
      <c r="BG281" s="223">
        <f>IF(N281="zákl. přenesená",J281,0)</f>
        <v>0</v>
      </c>
      <c r="BH281" s="223">
        <f>IF(N281="sníž. přenesená",J281,0)</f>
        <v>0</v>
      </c>
      <c r="BI281" s="223">
        <f>IF(N281="nulová",J281,0)</f>
        <v>0</v>
      </c>
      <c r="BJ281" s="22" t="s">
        <v>77</v>
      </c>
      <c r="BK281" s="223">
        <f>ROUND(I281*H281,2)</f>
        <v>0</v>
      </c>
      <c r="BL281" s="22" t="s">
        <v>134</v>
      </c>
      <c r="BM281" s="22" t="s">
        <v>493</v>
      </c>
    </row>
    <row r="282" s="1" customFormat="1" ht="16.5" customHeight="1">
      <c r="B282" s="44"/>
      <c r="C282" s="250" t="s">
        <v>494</v>
      </c>
      <c r="D282" s="250" t="s">
        <v>248</v>
      </c>
      <c r="E282" s="251" t="s">
        <v>495</v>
      </c>
      <c r="F282" s="252" t="s">
        <v>496</v>
      </c>
      <c r="G282" s="253" t="s">
        <v>132</v>
      </c>
      <c r="H282" s="254">
        <v>4</v>
      </c>
      <c r="I282" s="255"/>
      <c r="J282" s="256">
        <f>ROUND(I282*H282,2)</f>
        <v>0</v>
      </c>
      <c r="K282" s="252" t="s">
        <v>133</v>
      </c>
      <c r="L282" s="257"/>
      <c r="M282" s="258" t="s">
        <v>21</v>
      </c>
      <c r="N282" s="259" t="s">
        <v>43</v>
      </c>
      <c r="O282" s="45"/>
      <c r="P282" s="221">
        <f>O282*H282</f>
        <v>0</v>
      </c>
      <c r="Q282" s="221">
        <v>0.00064999999999999997</v>
      </c>
      <c r="R282" s="221">
        <f>Q282*H282</f>
        <v>0.0025999999999999999</v>
      </c>
      <c r="S282" s="221">
        <v>0</v>
      </c>
      <c r="T282" s="222">
        <f>S282*H282</f>
        <v>0</v>
      </c>
      <c r="AR282" s="22" t="s">
        <v>170</v>
      </c>
      <c r="AT282" s="22" t="s">
        <v>248</v>
      </c>
      <c r="AU282" s="22" t="s">
        <v>84</v>
      </c>
      <c r="AY282" s="22" t="s">
        <v>127</v>
      </c>
      <c r="BE282" s="223">
        <f>IF(N282="základní",J282,0)</f>
        <v>0</v>
      </c>
      <c r="BF282" s="223">
        <f>IF(N282="snížená",J282,0)</f>
        <v>0</v>
      </c>
      <c r="BG282" s="223">
        <f>IF(N282="zákl. přenesená",J282,0)</f>
        <v>0</v>
      </c>
      <c r="BH282" s="223">
        <f>IF(N282="sníž. přenesená",J282,0)</f>
        <v>0</v>
      </c>
      <c r="BI282" s="223">
        <f>IF(N282="nulová",J282,0)</f>
        <v>0</v>
      </c>
      <c r="BJ282" s="22" t="s">
        <v>77</v>
      </c>
      <c r="BK282" s="223">
        <f>ROUND(I282*H282,2)</f>
        <v>0</v>
      </c>
      <c r="BL282" s="22" t="s">
        <v>134</v>
      </c>
      <c r="BM282" s="22" t="s">
        <v>497</v>
      </c>
    </row>
    <row r="283" s="1" customFormat="1" ht="16.5" customHeight="1">
      <c r="B283" s="44"/>
      <c r="C283" s="212" t="s">
        <v>498</v>
      </c>
      <c r="D283" s="212" t="s">
        <v>129</v>
      </c>
      <c r="E283" s="213" t="s">
        <v>499</v>
      </c>
      <c r="F283" s="214" t="s">
        <v>500</v>
      </c>
      <c r="G283" s="215" t="s">
        <v>132</v>
      </c>
      <c r="H283" s="216">
        <v>6</v>
      </c>
      <c r="I283" s="217"/>
      <c r="J283" s="218">
        <f>ROUND(I283*H283,2)</f>
        <v>0</v>
      </c>
      <c r="K283" s="214" t="s">
        <v>133</v>
      </c>
      <c r="L283" s="70"/>
      <c r="M283" s="219" t="s">
        <v>21</v>
      </c>
      <c r="N283" s="220" t="s">
        <v>43</v>
      </c>
      <c r="O283" s="45"/>
      <c r="P283" s="221">
        <f>O283*H283</f>
        <v>0</v>
      </c>
      <c r="Q283" s="221">
        <v>0.14494000000000001</v>
      </c>
      <c r="R283" s="221">
        <f>Q283*H283</f>
        <v>0.86964000000000008</v>
      </c>
      <c r="S283" s="221">
        <v>0</v>
      </c>
      <c r="T283" s="222">
        <f>S283*H283</f>
        <v>0</v>
      </c>
      <c r="AR283" s="22" t="s">
        <v>134</v>
      </c>
      <c r="AT283" s="22" t="s">
        <v>129</v>
      </c>
      <c r="AU283" s="22" t="s">
        <v>84</v>
      </c>
      <c r="AY283" s="22" t="s">
        <v>127</v>
      </c>
      <c r="BE283" s="223">
        <f>IF(N283="základní",J283,0)</f>
        <v>0</v>
      </c>
      <c r="BF283" s="223">
        <f>IF(N283="snížená",J283,0)</f>
        <v>0</v>
      </c>
      <c r="BG283" s="223">
        <f>IF(N283="zákl. přenesená",J283,0)</f>
        <v>0</v>
      </c>
      <c r="BH283" s="223">
        <f>IF(N283="sníž. přenesená",J283,0)</f>
        <v>0</v>
      </c>
      <c r="BI283" s="223">
        <f>IF(N283="nulová",J283,0)</f>
        <v>0</v>
      </c>
      <c r="BJ283" s="22" t="s">
        <v>77</v>
      </c>
      <c r="BK283" s="223">
        <f>ROUND(I283*H283,2)</f>
        <v>0</v>
      </c>
      <c r="BL283" s="22" t="s">
        <v>134</v>
      </c>
      <c r="BM283" s="22" t="s">
        <v>501</v>
      </c>
    </row>
    <row r="284" s="1" customFormat="1">
      <c r="B284" s="44"/>
      <c r="C284" s="72"/>
      <c r="D284" s="224" t="s">
        <v>136</v>
      </c>
      <c r="E284" s="72"/>
      <c r="F284" s="225" t="s">
        <v>502</v>
      </c>
      <c r="G284" s="72"/>
      <c r="H284" s="72"/>
      <c r="I284" s="183"/>
      <c r="J284" s="72"/>
      <c r="K284" s="72"/>
      <c r="L284" s="70"/>
      <c r="M284" s="226"/>
      <c r="N284" s="45"/>
      <c r="O284" s="45"/>
      <c r="P284" s="45"/>
      <c r="Q284" s="45"/>
      <c r="R284" s="45"/>
      <c r="S284" s="45"/>
      <c r="T284" s="93"/>
      <c r="AT284" s="22" t="s">
        <v>136</v>
      </c>
      <c r="AU284" s="22" t="s">
        <v>84</v>
      </c>
    </row>
    <row r="285" s="1" customFormat="1" ht="16.5" customHeight="1">
      <c r="B285" s="44"/>
      <c r="C285" s="250" t="s">
        <v>503</v>
      </c>
      <c r="D285" s="250" t="s">
        <v>248</v>
      </c>
      <c r="E285" s="251" t="s">
        <v>504</v>
      </c>
      <c r="F285" s="252" t="s">
        <v>505</v>
      </c>
      <c r="G285" s="253" t="s">
        <v>132</v>
      </c>
      <c r="H285" s="254">
        <v>6</v>
      </c>
      <c r="I285" s="255"/>
      <c r="J285" s="256">
        <f>ROUND(I285*H285,2)</f>
        <v>0</v>
      </c>
      <c r="K285" s="252" t="s">
        <v>133</v>
      </c>
      <c r="L285" s="257"/>
      <c r="M285" s="258" t="s">
        <v>21</v>
      </c>
      <c r="N285" s="259" t="s">
        <v>43</v>
      </c>
      <c r="O285" s="45"/>
      <c r="P285" s="221">
        <f>O285*H285</f>
        <v>0</v>
      </c>
      <c r="Q285" s="221">
        <v>0.097000000000000003</v>
      </c>
      <c r="R285" s="221">
        <f>Q285*H285</f>
        <v>0.58200000000000007</v>
      </c>
      <c r="S285" s="221">
        <v>0</v>
      </c>
      <c r="T285" s="222">
        <f>S285*H285</f>
        <v>0</v>
      </c>
      <c r="AR285" s="22" t="s">
        <v>170</v>
      </c>
      <c r="AT285" s="22" t="s">
        <v>248</v>
      </c>
      <c r="AU285" s="22" t="s">
        <v>84</v>
      </c>
      <c r="AY285" s="22" t="s">
        <v>127</v>
      </c>
      <c r="BE285" s="223">
        <f>IF(N285="základní",J285,0)</f>
        <v>0</v>
      </c>
      <c r="BF285" s="223">
        <f>IF(N285="snížená",J285,0)</f>
        <v>0</v>
      </c>
      <c r="BG285" s="223">
        <f>IF(N285="zákl. přenesená",J285,0)</f>
        <v>0</v>
      </c>
      <c r="BH285" s="223">
        <f>IF(N285="sníž. přenesená",J285,0)</f>
        <v>0</v>
      </c>
      <c r="BI285" s="223">
        <f>IF(N285="nulová",J285,0)</f>
        <v>0</v>
      </c>
      <c r="BJ285" s="22" t="s">
        <v>77</v>
      </c>
      <c r="BK285" s="223">
        <f>ROUND(I285*H285,2)</f>
        <v>0</v>
      </c>
      <c r="BL285" s="22" t="s">
        <v>134</v>
      </c>
      <c r="BM285" s="22" t="s">
        <v>506</v>
      </c>
    </row>
    <row r="286" s="1" customFormat="1" ht="16.5" customHeight="1">
      <c r="B286" s="44"/>
      <c r="C286" s="250" t="s">
        <v>507</v>
      </c>
      <c r="D286" s="250" t="s">
        <v>248</v>
      </c>
      <c r="E286" s="251" t="s">
        <v>508</v>
      </c>
      <c r="F286" s="252" t="s">
        <v>509</v>
      </c>
      <c r="G286" s="253" t="s">
        <v>132</v>
      </c>
      <c r="H286" s="254">
        <v>6</v>
      </c>
      <c r="I286" s="255"/>
      <c r="J286" s="256">
        <f>ROUND(I286*H286,2)</f>
        <v>0</v>
      </c>
      <c r="K286" s="252" t="s">
        <v>133</v>
      </c>
      <c r="L286" s="257"/>
      <c r="M286" s="258" t="s">
        <v>21</v>
      </c>
      <c r="N286" s="259" t="s">
        <v>43</v>
      </c>
      <c r="O286" s="45"/>
      <c r="P286" s="221">
        <f>O286*H286</f>
        <v>0</v>
      </c>
      <c r="Q286" s="221">
        <v>0.111</v>
      </c>
      <c r="R286" s="221">
        <f>Q286*H286</f>
        <v>0.66600000000000004</v>
      </c>
      <c r="S286" s="221">
        <v>0</v>
      </c>
      <c r="T286" s="222">
        <f>S286*H286</f>
        <v>0</v>
      </c>
      <c r="AR286" s="22" t="s">
        <v>170</v>
      </c>
      <c r="AT286" s="22" t="s">
        <v>248</v>
      </c>
      <c r="AU286" s="22" t="s">
        <v>84</v>
      </c>
      <c r="AY286" s="22" t="s">
        <v>127</v>
      </c>
      <c r="BE286" s="223">
        <f>IF(N286="základní",J286,0)</f>
        <v>0</v>
      </c>
      <c r="BF286" s="223">
        <f>IF(N286="snížená",J286,0)</f>
        <v>0</v>
      </c>
      <c r="BG286" s="223">
        <f>IF(N286="zákl. přenesená",J286,0)</f>
        <v>0</v>
      </c>
      <c r="BH286" s="223">
        <f>IF(N286="sníž. přenesená",J286,0)</f>
        <v>0</v>
      </c>
      <c r="BI286" s="223">
        <f>IF(N286="nulová",J286,0)</f>
        <v>0</v>
      </c>
      <c r="BJ286" s="22" t="s">
        <v>77</v>
      </c>
      <c r="BK286" s="223">
        <f>ROUND(I286*H286,2)</f>
        <v>0</v>
      </c>
      <c r="BL286" s="22" t="s">
        <v>134</v>
      </c>
      <c r="BM286" s="22" t="s">
        <v>510</v>
      </c>
    </row>
    <row r="287" s="1" customFormat="1" ht="25.5" customHeight="1">
      <c r="B287" s="44"/>
      <c r="C287" s="212" t="s">
        <v>511</v>
      </c>
      <c r="D287" s="212" t="s">
        <v>129</v>
      </c>
      <c r="E287" s="213" t="s">
        <v>512</v>
      </c>
      <c r="F287" s="214" t="s">
        <v>513</v>
      </c>
      <c r="G287" s="215" t="s">
        <v>132</v>
      </c>
      <c r="H287" s="216">
        <v>6</v>
      </c>
      <c r="I287" s="217"/>
      <c r="J287" s="218">
        <f>ROUND(I287*H287,2)</f>
        <v>0</v>
      </c>
      <c r="K287" s="214" t="s">
        <v>133</v>
      </c>
      <c r="L287" s="70"/>
      <c r="M287" s="219" t="s">
        <v>21</v>
      </c>
      <c r="N287" s="220" t="s">
        <v>43</v>
      </c>
      <c r="O287" s="45"/>
      <c r="P287" s="221">
        <f>O287*H287</f>
        <v>0</v>
      </c>
      <c r="Q287" s="221">
        <v>0</v>
      </c>
      <c r="R287" s="221">
        <f>Q287*H287</f>
        <v>0</v>
      </c>
      <c r="S287" s="221">
        <v>0.050000000000000003</v>
      </c>
      <c r="T287" s="222">
        <f>S287*H287</f>
        <v>0.30000000000000004</v>
      </c>
      <c r="AR287" s="22" t="s">
        <v>134</v>
      </c>
      <c r="AT287" s="22" t="s">
        <v>129</v>
      </c>
      <c r="AU287" s="22" t="s">
        <v>84</v>
      </c>
      <c r="AY287" s="22" t="s">
        <v>127</v>
      </c>
      <c r="BE287" s="223">
        <f>IF(N287="základní",J287,0)</f>
        <v>0</v>
      </c>
      <c r="BF287" s="223">
        <f>IF(N287="snížená",J287,0)</f>
        <v>0</v>
      </c>
      <c r="BG287" s="223">
        <f>IF(N287="zákl. přenesená",J287,0)</f>
        <v>0</v>
      </c>
      <c r="BH287" s="223">
        <f>IF(N287="sníž. přenesená",J287,0)</f>
        <v>0</v>
      </c>
      <c r="BI287" s="223">
        <f>IF(N287="nulová",J287,0)</f>
        <v>0</v>
      </c>
      <c r="BJ287" s="22" t="s">
        <v>77</v>
      </c>
      <c r="BK287" s="223">
        <f>ROUND(I287*H287,2)</f>
        <v>0</v>
      </c>
      <c r="BL287" s="22" t="s">
        <v>134</v>
      </c>
      <c r="BM287" s="22" t="s">
        <v>514</v>
      </c>
    </row>
    <row r="288" s="1" customFormat="1" ht="25.5" customHeight="1">
      <c r="B288" s="44"/>
      <c r="C288" s="212" t="s">
        <v>515</v>
      </c>
      <c r="D288" s="212" t="s">
        <v>129</v>
      </c>
      <c r="E288" s="213" t="s">
        <v>516</v>
      </c>
      <c r="F288" s="214" t="s">
        <v>517</v>
      </c>
      <c r="G288" s="215" t="s">
        <v>132</v>
      </c>
      <c r="H288" s="216">
        <v>6</v>
      </c>
      <c r="I288" s="217"/>
      <c r="J288" s="218">
        <f>ROUND(I288*H288,2)</f>
        <v>0</v>
      </c>
      <c r="K288" s="214" t="s">
        <v>133</v>
      </c>
      <c r="L288" s="70"/>
      <c r="M288" s="219" t="s">
        <v>21</v>
      </c>
      <c r="N288" s="220" t="s">
        <v>43</v>
      </c>
      <c r="O288" s="45"/>
      <c r="P288" s="221">
        <f>O288*H288</f>
        <v>0</v>
      </c>
      <c r="Q288" s="221">
        <v>0.21734000000000001</v>
      </c>
      <c r="R288" s="221">
        <f>Q288*H288</f>
        <v>1.3040400000000001</v>
      </c>
      <c r="S288" s="221">
        <v>0</v>
      </c>
      <c r="T288" s="222">
        <f>S288*H288</f>
        <v>0</v>
      </c>
      <c r="AR288" s="22" t="s">
        <v>134</v>
      </c>
      <c r="AT288" s="22" t="s">
        <v>129</v>
      </c>
      <c r="AU288" s="22" t="s">
        <v>84</v>
      </c>
      <c r="AY288" s="22" t="s">
        <v>127</v>
      </c>
      <c r="BE288" s="223">
        <f>IF(N288="základní",J288,0)</f>
        <v>0</v>
      </c>
      <c r="BF288" s="223">
        <f>IF(N288="snížená",J288,0)</f>
        <v>0</v>
      </c>
      <c r="BG288" s="223">
        <f>IF(N288="zákl. přenesená",J288,0)</f>
        <v>0</v>
      </c>
      <c r="BH288" s="223">
        <f>IF(N288="sníž. přenesená",J288,0)</f>
        <v>0</v>
      </c>
      <c r="BI288" s="223">
        <f>IF(N288="nulová",J288,0)</f>
        <v>0</v>
      </c>
      <c r="BJ288" s="22" t="s">
        <v>77</v>
      </c>
      <c r="BK288" s="223">
        <f>ROUND(I288*H288,2)</f>
        <v>0</v>
      </c>
      <c r="BL288" s="22" t="s">
        <v>134</v>
      </c>
      <c r="BM288" s="22" t="s">
        <v>518</v>
      </c>
    </row>
    <row r="289" s="1" customFormat="1">
      <c r="B289" s="44"/>
      <c r="C289" s="72"/>
      <c r="D289" s="224" t="s">
        <v>136</v>
      </c>
      <c r="E289" s="72"/>
      <c r="F289" s="225" t="s">
        <v>519</v>
      </c>
      <c r="G289" s="72"/>
      <c r="H289" s="72"/>
      <c r="I289" s="183"/>
      <c r="J289" s="72"/>
      <c r="K289" s="72"/>
      <c r="L289" s="70"/>
      <c r="M289" s="226"/>
      <c r="N289" s="45"/>
      <c r="O289" s="45"/>
      <c r="P289" s="45"/>
      <c r="Q289" s="45"/>
      <c r="R289" s="45"/>
      <c r="S289" s="45"/>
      <c r="T289" s="93"/>
      <c r="AT289" s="22" t="s">
        <v>136</v>
      </c>
      <c r="AU289" s="22" t="s">
        <v>84</v>
      </c>
    </row>
    <row r="290" s="1" customFormat="1" ht="16.5" customHeight="1">
      <c r="B290" s="44"/>
      <c r="C290" s="250" t="s">
        <v>520</v>
      </c>
      <c r="D290" s="250" t="s">
        <v>248</v>
      </c>
      <c r="E290" s="251" t="s">
        <v>521</v>
      </c>
      <c r="F290" s="252" t="s">
        <v>522</v>
      </c>
      <c r="G290" s="253" t="s">
        <v>132</v>
      </c>
      <c r="H290" s="254">
        <v>6</v>
      </c>
      <c r="I290" s="255"/>
      <c r="J290" s="256">
        <f>ROUND(I290*H290,2)</f>
        <v>0</v>
      </c>
      <c r="K290" s="252" t="s">
        <v>133</v>
      </c>
      <c r="L290" s="257"/>
      <c r="M290" s="258" t="s">
        <v>21</v>
      </c>
      <c r="N290" s="259" t="s">
        <v>43</v>
      </c>
      <c r="O290" s="45"/>
      <c r="P290" s="221">
        <f>O290*H290</f>
        <v>0</v>
      </c>
      <c r="Q290" s="221">
        <v>0.050599999999999999</v>
      </c>
      <c r="R290" s="221">
        <f>Q290*H290</f>
        <v>0.30359999999999998</v>
      </c>
      <c r="S290" s="221">
        <v>0</v>
      </c>
      <c r="T290" s="222">
        <f>S290*H290</f>
        <v>0</v>
      </c>
      <c r="AR290" s="22" t="s">
        <v>170</v>
      </c>
      <c r="AT290" s="22" t="s">
        <v>248</v>
      </c>
      <c r="AU290" s="22" t="s">
        <v>84</v>
      </c>
      <c r="AY290" s="22" t="s">
        <v>127</v>
      </c>
      <c r="BE290" s="223">
        <f>IF(N290="základní",J290,0)</f>
        <v>0</v>
      </c>
      <c r="BF290" s="223">
        <f>IF(N290="snížená",J290,0)</f>
        <v>0</v>
      </c>
      <c r="BG290" s="223">
        <f>IF(N290="zákl. přenesená",J290,0)</f>
        <v>0</v>
      </c>
      <c r="BH290" s="223">
        <f>IF(N290="sníž. přenesená",J290,0)</f>
        <v>0</v>
      </c>
      <c r="BI290" s="223">
        <f>IF(N290="nulová",J290,0)</f>
        <v>0</v>
      </c>
      <c r="BJ290" s="22" t="s">
        <v>77</v>
      </c>
      <c r="BK290" s="223">
        <f>ROUND(I290*H290,2)</f>
        <v>0</v>
      </c>
      <c r="BL290" s="22" t="s">
        <v>134</v>
      </c>
      <c r="BM290" s="22" t="s">
        <v>523</v>
      </c>
    </row>
    <row r="291" s="1" customFormat="1" ht="16.5" customHeight="1">
      <c r="B291" s="44"/>
      <c r="C291" s="250" t="s">
        <v>524</v>
      </c>
      <c r="D291" s="250" t="s">
        <v>248</v>
      </c>
      <c r="E291" s="251" t="s">
        <v>525</v>
      </c>
      <c r="F291" s="252" t="s">
        <v>526</v>
      </c>
      <c r="G291" s="253" t="s">
        <v>132</v>
      </c>
      <c r="H291" s="254">
        <v>6</v>
      </c>
      <c r="I291" s="255"/>
      <c r="J291" s="256">
        <f>ROUND(I291*H291,2)</f>
        <v>0</v>
      </c>
      <c r="K291" s="252" t="s">
        <v>133</v>
      </c>
      <c r="L291" s="257"/>
      <c r="M291" s="258" t="s">
        <v>21</v>
      </c>
      <c r="N291" s="259" t="s">
        <v>43</v>
      </c>
      <c r="O291" s="45"/>
      <c r="P291" s="221">
        <f>O291*H291</f>
        <v>0</v>
      </c>
      <c r="Q291" s="221">
        <v>0.0085000000000000006</v>
      </c>
      <c r="R291" s="221">
        <f>Q291*H291</f>
        <v>0.051000000000000004</v>
      </c>
      <c r="S291" s="221">
        <v>0</v>
      </c>
      <c r="T291" s="222">
        <f>S291*H291</f>
        <v>0</v>
      </c>
      <c r="AR291" s="22" t="s">
        <v>170</v>
      </c>
      <c r="AT291" s="22" t="s">
        <v>248</v>
      </c>
      <c r="AU291" s="22" t="s">
        <v>84</v>
      </c>
      <c r="AY291" s="22" t="s">
        <v>127</v>
      </c>
      <c r="BE291" s="223">
        <f>IF(N291="základní",J291,0)</f>
        <v>0</v>
      </c>
      <c r="BF291" s="223">
        <f>IF(N291="snížená",J291,0)</f>
        <v>0</v>
      </c>
      <c r="BG291" s="223">
        <f>IF(N291="zákl. přenesená",J291,0)</f>
        <v>0</v>
      </c>
      <c r="BH291" s="223">
        <f>IF(N291="sníž. přenesená",J291,0)</f>
        <v>0</v>
      </c>
      <c r="BI291" s="223">
        <f>IF(N291="nulová",J291,0)</f>
        <v>0</v>
      </c>
      <c r="BJ291" s="22" t="s">
        <v>77</v>
      </c>
      <c r="BK291" s="223">
        <f>ROUND(I291*H291,2)</f>
        <v>0</v>
      </c>
      <c r="BL291" s="22" t="s">
        <v>134</v>
      </c>
      <c r="BM291" s="22" t="s">
        <v>527</v>
      </c>
    </row>
    <row r="292" s="1" customFormat="1" ht="16.5" customHeight="1">
      <c r="B292" s="44"/>
      <c r="C292" s="212" t="s">
        <v>528</v>
      </c>
      <c r="D292" s="212" t="s">
        <v>129</v>
      </c>
      <c r="E292" s="213" t="s">
        <v>529</v>
      </c>
      <c r="F292" s="214" t="s">
        <v>530</v>
      </c>
      <c r="G292" s="215" t="s">
        <v>132</v>
      </c>
      <c r="H292" s="216">
        <v>1</v>
      </c>
      <c r="I292" s="217"/>
      <c r="J292" s="218">
        <f>ROUND(I292*H292,2)</f>
        <v>0</v>
      </c>
      <c r="K292" s="214" t="s">
        <v>133</v>
      </c>
      <c r="L292" s="70"/>
      <c r="M292" s="219" t="s">
        <v>21</v>
      </c>
      <c r="N292" s="220" t="s">
        <v>43</v>
      </c>
      <c r="O292" s="45"/>
      <c r="P292" s="221">
        <f>O292*H292</f>
        <v>0</v>
      </c>
      <c r="Q292" s="221">
        <v>0.42368</v>
      </c>
      <c r="R292" s="221">
        <f>Q292*H292</f>
        <v>0.42368</v>
      </c>
      <c r="S292" s="221">
        <v>0</v>
      </c>
      <c r="T292" s="222">
        <f>S292*H292</f>
        <v>0</v>
      </c>
      <c r="AR292" s="22" t="s">
        <v>134</v>
      </c>
      <c r="AT292" s="22" t="s">
        <v>129</v>
      </c>
      <c r="AU292" s="22" t="s">
        <v>84</v>
      </c>
      <c r="AY292" s="22" t="s">
        <v>127</v>
      </c>
      <c r="BE292" s="223">
        <f>IF(N292="základní",J292,0)</f>
        <v>0</v>
      </c>
      <c r="BF292" s="223">
        <f>IF(N292="snížená",J292,0)</f>
        <v>0</v>
      </c>
      <c r="BG292" s="223">
        <f>IF(N292="zákl. přenesená",J292,0)</f>
        <v>0</v>
      </c>
      <c r="BH292" s="223">
        <f>IF(N292="sníž. přenesená",J292,0)</f>
        <v>0</v>
      </c>
      <c r="BI292" s="223">
        <f>IF(N292="nulová",J292,0)</f>
        <v>0</v>
      </c>
      <c r="BJ292" s="22" t="s">
        <v>77</v>
      </c>
      <c r="BK292" s="223">
        <f>ROUND(I292*H292,2)</f>
        <v>0</v>
      </c>
      <c r="BL292" s="22" t="s">
        <v>134</v>
      </c>
      <c r="BM292" s="22" t="s">
        <v>531</v>
      </c>
    </row>
    <row r="293" s="1" customFormat="1">
      <c r="B293" s="44"/>
      <c r="C293" s="72"/>
      <c r="D293" s="224" t="s">
        <v>136</v>
      </c>
      <c r="E293" s="72"/>
      <c r="F293" s="225" t="s">
        <v>532</v>
      </c>
      <c r="G293" s="72"/>
      <c r="H293" s="72"/>
      <c r="I293" s="183"/>
      <c r="J293" s="72"/>
      <c r="K293" s="72"/>
      <c r="L293" s="70"/>
      <c r="M293" s="226"/>
      <c r="N293" s="45"/>
      <c r="O293" s="45"/>
      <c r="P293" s="45"/>
      <c r="Q293" s="45"/>
      <c r="R293" s="45"/>
      <c r="S293" s="45"/>
      <c r="T293" s="93"/>
      <c r="AT293" s="22" t="s">
        <v>136</v>
      </c>
      <c r="AU293" s="22" t="s">
        <v>84</v>
      </c>
    </row>
    <row r="294" s="1" customFormat="1" ht="16.5" customHeight="1">
      <c r="B294" s="44"/>
      <c r="C294" s="212" t="s">
        <v>533</v>
      </c>
      <c r="D294" s="212" t="s">
        <v>129</v>
      </c>
      <c r="E294" s="213" t="s">
        <v>534</v>
      </c>
      <c r="F294" s="214" t="s">
        <v>535</v>
      </c>
      <c r="G294" s="215" t="s">
        <v>132</v>
      </c>
      <c r="H294" s="216">
        <v>4</v>
      </c>
      <c r="I294" s="217"/>
      <c r="J294" s="218">
        <f>ROUND(I294*H294,2)</f>
        <v>0</v>
      </c>
      <c r="K294" s="214" t="s">
        <v>133</v>
      </c>
      <c r="L294" s="70"/>
      <c r="M294" s="219" t="s">
        <v>21</v>
      </c>
      <c r="N294" s="220" t="s">
        <v>43</v>
      </c>
      <c r="O294" s="45"/>
      <c r="P294" s="221">
        <f>O294*H294</f>
        <v>0</v>
      </c>
      <c r="Q294" s="221">
        <v>0.42080000000000001</v>
      </c>
      <c r="R294" s="221">
        <f>Q294*H294</f>
        <v>1.6832</v>
      </c>
      <c r="S294" s="221">
        <v>0</v>
      </c>
      <c r="T294" s="222">
        <f>S294*H294</f>
        <v>0</v>
      </c>
      <c r="AR294" s="22" t="s">
        <v>134</v>
      </c>
      <c r="AT294" s="22" t="s">
        <v>129</v>
      </c>
      <c r="AU294" s="22" t="s">
        <v>84</v>
      </c>
      <c r="AY294" s="22" t="s">
        <v>127</v>
      </c>
      <c r="BE294" s="223">
        <f>IF(N294="základní",J294,0)</f>
        <v>0</v>
      </c>
      <c r="BF294" s="223">
        <f>IF(N294="snížená",J294,0)</f>
        <v>0</v>
      </c>
      <c r="BG294" s="223">
        <f>IF(N294="zákl. přenesená",J294,0)</f>
        <v>0</v>
      </c>
      <c r="BH294" s="223">
        <f>IF(N294="sníž. přenesená",J294,0)</f>
        <v>0</v>
      </c>
      <c r="BI294" s="223">
        <f>IF(N294="nulová",J294,0)</f>
        <v>0</v>
      </c>
      <c r="BJ294" s="22" t="s">
        <v>77</v>
      </c>
      <c r="BK294" s="223">
        <f>ROUND(I294*H294,2)</f>
        <v>0</v>
      </c>
      <c r="BL294" s="22" t="s">
        <v>134</v>
      </c>
      <c r="BM294" s="22" t="s">
        <v>536</v>
      </c>
    </row>
    <row r="295" s="1" customFormat="1">
      <c r="B295" s="44"/>
      <c r="C295" s="72"/>
      <c r="D295" s="224" t="s">
        <v>136</v>
      </c>
      <c r="E295" s="72"/>
      <c r="F295" s="225" t="s">
        <v>532</v>
      </c>
      <c r="G295" s="72"/>
      <c r="H295" s="72"/>
      <c r="I295" s="183"/>
      <c r="J295" s="72"/>
      <c r="K295" s="72"/>
      <c r="L295" s="70"/>
      <c r="M295" s="226"/>
      <c r="N295" s="45"/>
      <c r="O295" s="45"/>
      <c r="P295" s="45"/>
      <c r="Q295" s="45"/>
      <c r="R295" s="45"/>
      <c r="S295" s="45"/>
      <c r="T295" s="93"/>
      <c r="AT295" s="22" t="s">
        <v>136</v>
      </c>
      <c r="AU295" s="22" t="s">
        <v>84</v>
      </c>
    </row>
    <row r="296" s="1" customFormat="1" ht="25.5" customHeight="1">
      <c r="B296" s="44"/>
      <c r="C296" s="212" t="s">
        <v>537</v>
      </c>
      <c r="D296" s="212" t="s">
        <v>129</v>
      </c>
      <c r="E296" s="213" t="s">
        <v>538</v>
      </c>
      <c r="F296" s="214" t="s">
        <v>539</v>
      </c>
      <c r="G296" s="215" t="s">
        <v>132</v>
      </c>
      <c r="H296" s="216">
        <v>8</v>
      </c>
      <c r="I296" s="217"/>
      <c r="J296" s="218">
        <f>ROUND(I296*H296,2)</f>
        <v>0</v>
      </c>
      <c r="K296" s="214" t="s">
        <v>133</v>
      </c>
      <c r="L296" s="70"/>
      <c r="M296" s="219" t="s">
        <v>21</v>
      </c>
      <c r="N296" s="220" t="s">
        <v>43</v>
      </c>
      <c r="O296" s="45"/>
      <c r="P296" s="221">
        <f>O296*H296</f>
        <v>0</v>
      </c>
      <c r="Q296" s="221">
        <v>0.31108000000000002</v>
      </c>
      <c r="R296" s="221">
        <f>Q296*H296</f>
        <v>2.4886400000000002</v>
      </c>
      <c r="S296" s="221">
        <v>0</v>
      </c>
      <c r="T296" s="222">
        <f>S296*H296</f>
        <v>0</v>
      </c>
      <c r="AR296" s="22" t="s">
        <v>134</v>
      </c>
      <c r="AT296" s="22" t="s">
        <v>129</v>
      </c>
      <c r="AU296" s="22" t="s">
        <v>84</v>
      </c>
      <c r="AY296" s="22" t="s">
        <v>127</v>
      </c>
      <c r="BE296" s="223">
        <f>IF(N296="základní",J296,0)</f>
        <v>0</v>
      </c>
      <c r="BF296" s="223">
        <f>IF(N296="snížená",J296,0)</f>
        <v>0</v>
      </c>
      <c r="BG296" s="223">
        <f>IF(N296="zákl. přenesená",J296,0)</f>
        <v>0</v>
      </c>
      <c r="BH296" s="223">
        <f>IF(N296="sníž. přenesená",J296,0)</f>
        <v>0</v>
      </c>
      <c r="BI296" s="223">
        <f>IF(N296="nulová",J296,0)</f>
        <v>0</v>
      </c>
      <c r="BJ296" s="22" t="s">
        <v>77</v>
      </c>
      <c r="BK296" s="223">
        <f>ROUND(I296*H296,2)</f>
        <v>0</v>
      </c>
      <c r="BL296" s="22" t="s">
        <v>134</v>
      </c>
      <c r="BM296" s="22" t="s">
        <v>540</v>
      </c>
    </row>
    <row r="297" s="1" customFormat="1">
      <c r="B297" s="44"/>
      <c r="C297" s="72"/>
      <c r="D297" s="224" t="s">
        <v>136</v>
      </c>
      <c r="E297" s="72"/>
      <c r="F297" s="225" t="s">
        <v>532</v>
      </c>
      <c r="G297" s="72"/>
      <c r="H297" s="72"/>
      <c r="I297" s="183"/>
      <c r="J297" s="72"/>
      <c r="K297" s="72"/>
      <c r="L297" s="70"/>
      <c r="M297" s="226"/>
      <c r="N297" s="45"/>
      <c r="O297" s="45"/>
      <c r="P297" s="45"/>
      <c r="Q297" s="45"/>
      <c r="R297" s="45"/>
      <c r="S297" s="45"/>
      <c r="T297" s="93"/>
      <c r="AT297" s="22" t="s">
        <v>136</v>
      </c>
      <c r="AU297" s="22" t="s">
        <v>84</v>
      </c>
    </row>
    <row r="298" s="1" customFormat="1" ht="16.5" customHeight="1">
      <c r="B298" s="44"/>
      <c r="C298" s="212" t="s">
        <v>541</v>
      </c>
      <c r="D298" s="212" t="s">
        <v>129</v>
      </c>
      <c r="E298" s="213" t="s">
        <v>542</v>
      </c>
      <c r="F298" s="214" t="s">
        <v>543</v>
      </c>
      <c r="G298" s="215" t="s">
        <v>179</v>
      </c>
      <c r="H298" s="216">
        <v>4</v>
      </c>
      <c r="I298" s="217"/>
      <c r="J298" s="218">
        <f>ROUND(I298*H298,2)</f>
        <v>0</v>
      </c>
      <c r="K298" s="214" t="s">
        <v>133</v>
      </c>
      <c r="L298" s="70"/>
      <c r="M298" s="219" t="s">
        <v>21</v>
      </c>
      <c r="N298" s="220" t="s">
        <v>43</v>
      </c>
      <c r="O298" s="45"/>
      <c r="P298" s="221">
        <f>O298*H298</f>
        <v>0</v>
      </c>
      <c r="Q298" s="221">
        <v>0.00019000000000000001</v>
      </c>
      <c r="R298" s="221">
        <f>Q298*H298</f>
        <v>0.00076000000000000004</v>
      </c>
      <c r="S298" s="221">
        <v>0</v>
      </c>
      <c r="T298" s="222">
        <f>S298*H298</f>
        <v>0</v>
      </c>
      <c r="AR298" s="22" t="s">
        <v>134</v>
      </c>
      <c r="AT298" s="22" t="s">
        <v>129</v>
      </c>
      <c r="AU298" s="22" t="s">
        <v>84</v>
      </c>
      <c r="AY298" s="22" t="s">
        <v>127</v>
      </c>
      <c r="BE298" s="223">
        <f>IF(N298="základní",J298,0)</f>
        <v>0</v>
      </c>
      <c r="BF298" s="223">
        <f>IF(N298="snížená",J298,0)</f>
        <v>0</v>
      </c>
      <c r="BG298" s="223">
        <f>IF(N298="zákl. přenesená",J298,0)</f>
        <v>0</v>
      </c>
      <c r="BH298" s="223">
        <f>IF(N298="sníž. přenesená",J298,0)</f>
        <v>0</v>
      </c>
      <c r="BI298" s="223">
        <f>IF(N298="nulová",J298,0)</f>
        <v>0</v>
      </c>
      <c r="BJ298" s="22" t="s">
        <v>77</v>
      </c>
      <c r="BK298" s="223">
        <f>ROUND(I298*H298,2)</f>
        <v>0</v>
      </c>
      <c r="BL298" s="22" t="s">
        <v>134</v>
      </c>
      <c r="BM298" s="22" t="s">
        <v>544</v>
      </c>
    </row>
    <row r="299" s="1" customFormat="1" ht="16.5" customHeight="1">
      <c r="B299" s="44"/>
      <c r="C299" s="212" t="s">
        <v>545</v>
      </c>
      <c r="D299" s="212" t="s">
        <v>129</v>
      </c>
      <c r="E299" s="213" t="s">
        <v>546</v>
      </c>
      <c r="F299" s="214" t="s">
        <v>547</v>
      </c>
      <c r="G299" s="215" t="s">
        <v>179</v>
      </c>
      <c r="H299" s="216">
        <v>4</v>
      </c>
      <c r="I299" s="217"/>
      <c r="J299" s="218">
        <f>ROUND(I299*H299,2)</f>
        <v>0</v>
      </c>
      <c r="K299" s="214" t="s">
        <v>133</v>
      </c>
      <c r="L299" s="70"/>
      <c r="M299" s="219" t="s">
        <v>21</v>
      </c>
      <c r="N299" s="220" t="s">
        <v>43</v>
      </c>
      <c r="O299" s="45"/>
      <c r="P299" s="221">
        <f>O299*H299</f>
        <v>0</v>
      </c>
      <c r="Q299" s="221">
        <v>0.00012999999999999999</v>
      </c>
      <c r="R299" s="221">
        <f>Q299*H299</f>
        <v>0.00051999999999999995</v>
      </c>
      <c r="S299" s="221">
        <v>0</v>
      </c>
      <c r="T299" s="222">
        <f>S299*H299</f>
        <v>0</v>
      </c>
      <c r="AR299" s="22" t="s">
        <v>134</v>
      </c>
      <c r="AT299" s="22" t="s">
        <v>129</v>
      </c>
      <c r="AU299" s="22" t="s">
        <v>84</v>
      </c>
      <c r="AY299" s="22" t="s">
        <v>127</v>
      </c>
      <c r="BE299" s="223">
        <f>IF(N299="základní",J299,0)</f>
        <v>0</v>
      </c>
      <c r="BF299" s="223">
        <f>IF(N299="snížená",J299,0)</f>
        <v>0</v>
      </c>
      <c r="BG299" s="223">
        <f>IF(N299="zákl. přenesená",J299,0)</f>
        <v>0</v>
      </c>
      <c r="BH299" s="223">
        <f>IF(N299="sníž. přenesená",J299,0)</f>
        <v>0</v>
      </c>
      <c r="BI299" s="223">
        <f>IF(N299="nulová",J299,0)</f>
        <v>0</v>
      </c>
      <c r="BJ299" s="22" t="s">
        <v>77</v>
      </c>
      <c r="BK299" s="223">
        <f>ROUND(I299*H299,2)</f>
        <v>0</v>
      </c>
      <c r="BL299" s="22" t="s">
        <v>134</v>
      </c>
      <c r="BM299" s="22" t="s">
        <v>548</v>
      </c>
    </row>
    <row r="300" s="10" customFormat="1" ht="29.88" customHeight="1">
      <c r="B300" s="196"/>
      <c r="C300" s="197"/>
      <c r="D300" s="198" t="s">
        <v>71</v>
      </c>
      <c r="E300" s="210" t="s">
        <v>176</v>
      </c>
      <c r="F300" s="210" t="s">
        <v>549</v>
      </c>
      <c r="G300" s="197"/>
      <c r="H300" s="197"/>
      <c r="I300" s="200"/>
      <c r="J300" s="211">
        <f>BK300</f>
        <v>0</v>
      </c>
      <c r="K300" s="197"/>
      <c r="L300" s="202"/>
      <c r="M300" s="203"/>
      <c r="N300" s="204"/>
      <c r="O300" s="204"/>
      <c r="P300" s="205">
        <f>SUM(P301:P335)</f>
        <v>0</v>
      </c>
      <c r="Q300" s="204"/>
      <c r="R300" s="205">
        <f>SUM(R301:R335)</f>
        <v>147.23469460000004</v>
      </c>
      <c r="S300" s="204"/>
      <c r="T300" s="206">
        <f>SUM(T301:T335)</f>
        <v>0</v>
      </c>
      <c r="AR300" s="207" t="s">
        <v>77</v>
      </c>
      <c r="AT300" s="208" t="s">
        <v>71</v>
      </c>
      <c r="AU300" s="208" t="s">
        <v>77</v>
      </c>
      <c r="AY300" s="207" t="s">
        <v>127</v>
      </c>
      <c r="BK300" s="209">
        <f>SUM(BK301:BK335)</f>
        <v>0</v>
      </c>
    </row>
    <row r="301" s="1" customFormat="1" ht="38.25" customHeight="1">
      <c r="B301" s="44"/>
      <c r="C301" s="212" t="s">
        <v>550</v>
      </c>
      <c r="D301" s="212" t="s">
        <v>129</v>
      </c>
      <c r="E301" s="213" t="s">
        <v>551</v>
      </c>
      <c r="F301" s="214" t="s">
        <v>552</v>
      </c>
      <c r="G301" s="215" t="s">
        <v>179</v>
      </c>
      <c r="H301" s="216">
        <v>604</v>
      </c>
      <c r="I301" s="217"/>
      <c r="J301" s="218">
        <f>ROUND(I301*H301,2)</f>
        <v>0</v>
      </c>
      <c r="K301" s="214" t="s">
        <v>133</v>
      </c>
      <c r="L301" s="70"/>
      <c r="M301" s="219" t="s">
        <v>21</v>
      </c>
      <c r="N301" s="220" t="s">
        <v>43</v>
      </c>
      <c r="O301" s="45"/>
      <c r="P301" s="221">
        <f>O301*H301</f>
        <v>0</v>
      </c>
      <c r="Q301" s="221">
        <v>0.15540000000000001</v>
      </c>
      <c r="R301" s="221">
        <f>Q301*H301</f>
        <v>93.86160000000001</v>
      </c>
      <c r="S301" s="221">
        <v>0</v>
      </c>
      <c r="T301" s="222">
        <f>S301*H301</f>
        <v>0</v>
      </c>
      <c r="AR301" s="22" t="s">
        <v>134</v>
      </c>
      <c r="AT301" s="22" t="s">
        <v>129</v>
      </c>
      <c r="AU301" s="22" t="s">
        <v>84</v>
      </c>
      <c r="AY301" s="22" t="s">
        <v>127</v>
      </c>
      <c r="BE301" s="223">
        <f>IF(N301="základní",J301,0)</f>
        <v>0</v>
      </c>
      <c r="BF301" s="223">
        <f>IF(N301="snížená",J301,0)</f>
        <v>0</v>
      </c>
      <c r="BG301" s="223">
        <f>IF(N301="zákl. přenesená",J301,0)</f>
        <v>0</v>
      </c>
      <c r="BH301" s="223">
        <f>IF(N301="sníž. přenesená",J301,0)</f>
        <v>0</v>
      </c>
      <c r="BI301" s="223">
        <f>IF(N301="nulová",J301,0)</f>
        <v>0</v>
      </c>
      <c r="BJ301" s="22" t="s">
        <v>77</v>
      </c>
      <c r="BK301" s="223">
        <f>ROUND(I301*H301,2)</f>
        <v>0</v>
      </c>
      <c r="BL301" s="22" t="s">
        <v>134</v>
      </c>
      <c r="BM301" s="22" t="s">
        <v>553</v>
      </c>
    </row>
    <row r="302" s="1" customFormat="1">
      <c r="B302" s="44"/>
      <c r="C302" s="72"/>
      <c r="D302" s="224" t="s">
        <v>136</v>
      </c>
      <c r="E302" s="72"/>
      <c r="F302" s="225" t="s">
        <v>554</v>
      </c>
      <c r="G302" s="72"/>
      <c r="H302" s="72"/>
      <c r="I302" s="183"/>
      <c r="J302" s="72"/>
      <c r="K302" s="72"/>
      <c r="L302" s="70"/>
      <c r="M302" s="226"/>
      <c r="N302" s="45"/>
      <c r="O302" s="45"/>
      <c r="P302" s="45"/>
      <c r="Q302" s="45"/>
      <c r="R302" s="45"/>
      <c r="S302" s="45"/>
      <c r="T302" s="93"/>
      <c r="AT302" s="22" t="s">
        <v>136</v>
      </c>
      <c r="AU302" s="22" t="s">
        <v>84</v>
      </c>
    </row>
    <row r="303" s="11" customFormat="1">
      <c r="B303" s="227"/>
      <c r="C303" s="228"/>
      <c r="D303" s="224" t="s">
        <v>148</v>
      </c>
      <c r="E303" s="229" t="s">
        <v>21</v>
      </c>
      <c r="F303" s="230" t="s">
        <v>555</v>
      </c>
      <c r="G303" s="228"/>
      <c r="H303" s="231">
        <v>358.89999999999998</v>
      </c>
      <c r="I303" s="232"/>
      <c r="J303" s="228"/>
      <c r="K303" s="228"/>
      <c r="L303" s="233"/>
      <c r="M303" s="234"/>
      <c r="N303" s="235"/>
      <c r="O303" s="235"/>
      <c r="P303" s="235"/>
      <c r="Q303" s="235"/>
      <c r="R303" s="235"/>
      <c r="S303" s="235"/>
      <c r="T303" s="236"/>
      <c r="AT303" s="237" t="s">
        <v>148</v>
      </c>
      <c r="AU303" s="237" t="s">
        <v>84</v>
      </c>
      <c r="AV303" s="11" t="s">
        <v>84</v>
      </c>
      <c r="AW303" s="11" t="s">
        <v>35</v>
      </c>
      <c r="AX303" s="11" t="s">
        <v>72</v>
      </c>
      <c r="AY303" s="237" t="s">
        <v>127</v>
      </c>
    </row>
    <row r="304" s="11" customFormat="1">
      <c r="B304" s="227"/>
      <c r="C304" s="228"/>
      <c r="D304" s="224" t="s">
        <v>148</v>
      </c>
      <c r="E304" s="229" t="s">
        <v>21</v>
      </c>
      <c r="F304" s="230" t="s">
        <v>556</v>
      </c>
      <c r="G304" s="228"/>
      <c r="H304" s="231">
        <v>201.90000000000001</v>
      </c>
      <c r="I304" s="232"/>
      <c r="J304" s="228"/>
      <c r="K304" s="228"/>
      <c r="L304" s="233"/>
      <c r="M304" s="234"/>
      <c r="N304" s="235"/>
      <c r="O304" s="235"/>
      <c r="P304" s="235"/>
      <c r="Q304" s="235"/>
      <c r="R304" s="235"/>
      <c r="S304" s="235"/>
      <c r="T304" s="236"/>
      <c r="AT304" s="237" t="s">
        <v>148</v>
      </c>
      <c r="AU304" s="237" t="s">
        <v>84</v>
      </c>
      <c r="AV304" s="11" t="s">
        <v>84</v>
      </c>
      <c r="AW304" s="11" t="s">
        <v>35</v>
      </c>
      <c r="AX304" s="11" t="s">
        <v>72</v>
      </c>
      <c r="AY304" s="237" t="s">
        <v>127</v>
      </c>
    </row>
    <row r="305" s="11" customFormat="1">
      <c r="B305" s="227"/>
      <c r="C305" s="228"/>
      <c r="D305" s="224" t="s">
        <v>148</v>
      </c>
      <c r="E305" s="229" t="s">
        <v>21</v>
      </c>
      <c r="F305" s="230" t="s">
        <v>557</v>
      </c>
      <c r="G305" s="228"/>
      <c r="H305" s="231">
        <v>43.200000000000003</v>
      </c>
      <c r="I305" s="232"/>
      <c r="J305" s="228"/>
      <c r="K305" s="228"/>
      <c r="L305" s="233"/>
      <c r="M305" s="234"/>
      <c r="N305" s="235"/>
      <c r="O305" s="235"/>
      <c r="P305" s="235"/>
      <c r="Q305" s="235"/>
      <c r="R305" s="235"/>
      <c r="S305" s="235"/>
      <c r="T305" s="236"/>
      <c r="AT305" s="237" t="s">
        <v>148</v>
      </c>
      <c r="AU305" s="237" t="s">
        <v>84</v>
      </c>
      <c r="AV305" s="11" t="s">
        <v>84</v>
      </c>
      <c r="AW305" s="11" t="s">
        <v>35</v>
      </c>
      <c r="AX305" s="11" t="s">
        <v>72</v>
      </c>
      <c r="AY305" s="237" t="s">
        <v>127</v>
      </c>
    </row>
    <row r="306" s="12" customFormat="1">
      <c r="B306" s="238"/>
      <c r="C306" s="239"/>
      <c r="D306" s="224" t="s">
        <v>148</v>
      </c>
      <c r="E306" s="240" t="s">
        <v>21</v>
      </c>
      <c r="F306" s="241" t="s">
        <v>155</v>
      </c>
      <c r="G306" s="239"/>
      <c r="H306" s="242">
        <v>604</v>
      </c>
      <c r="I306" s="243"/>
      <c r="J306" s="239"/>
      <c r="K306" s="239"/>
      <c r="L306" s="244"/>
      <c r="M306" s="245"/>
      <c r="N306" s="246"/>
      <c r="O306" s="246"/>
      <c r="P306" s="246"/>
      <c r="Q306" s="246"/>
      <c r="R306" s="246"/>
      <c r="S306" s="246"/>
      <c r="T306" s="247"/>
      <c r="AT306" s="248" t="s">
        <v>148</v>
      </c>
      <c r="AU306" s="248" t="s">
        <v>84</v>
      </c>
      <c r="AV306" s="12" t="s">
        <v>134</v>
      </c>
      <c r="AW306" s="12" t="s">
        <v>35</v>
      </c>
      <c r="AX306" s="12" t="s">
        <v>77</v>
      </c>
      <c r="AY306" s="248" t="s">
        <v>127</v>
      </c>
    </row>
    <row r="307" s="1" customFormat="1" ht="16.5" customHeight="1">
      <c r="B307" s="44"/>
      <c r="C307" s="250" t="s">
        <v>558</v>
      </c>
      <c r="D307" s="250" t="s">
        <v>248</v>
      </c>
      <c r="E307" s="251" t="s">
        <v>559</v>
      </c>
      <c r="F307" s="252" t="s">
        <v>560</v>
      </c>
      <c r="G307" s="253" t="s">
        <v>179</v>
      </c>
      <c r="H307" s="254">
        <v>369.66699999999997</v>
      </c>
      <c r="I307" s="255"/>
      <c r="J307" s="256">
        <f>ROUND(I307*H307,2)</f>
        <v>0</v>
      </c>
      <c r="K307" s="252" t="s">
        <v>133</v>
      </c>
      <c r="L307" s="257"/>
      <c r="M307" s="258" t="s">
        <v>21</v>
      </c>
      <c r="N307" s="259" t="s">
        <v>43</v>
      </c>
      <c r="O307" s="45"/>
      <c r="P307" s="221">
        <f>O307*H307</f>
        <v>0</v>
      </c>
      <c r="Q307" s="221">
        <v>0.081000000000000003</v>
      </c>
      <c r="R307" s="221">
        <f>Q307*H307</f>
        <v>29.943026999999997</v>
      </c>
      <c r="S307" s="221">
        <v>0</v>
      </c>
      <c r="T307" s="222">
        <f>S307*H307</f>
        <v>0</v>
      </c>
      <c r="AR307" s="22" t="s">
        <v>170</v>
      </c>
      <c r="AT307" s="22" t="s">
        <v>248</v>
      </c>
      <c r="AU307" s="22" t="s">
        <v>84</v>
      </c>
      <c r="AY307" s="22" t="s">
        <v>127</v>
      </c>
      <c r="BE307" s="223">
        <f>IF(N307="základní",J307,0)</f>
        <v>0</v>
      </c>
      <c r="BF307" s="223">
        <f>IF(N307="snížená",J307,0)</f>
        <v>0</v>
      </c>
      <c r="BG307" s="223">
        <f>IF(N307="zákl. přenesená",J307,0)</f>
        <v>0</v>
      </c>
      <c r="BH307" s="223">
        <f>IF(N307="sníž. přenesená",J307,0)</f>
        <v>0</v>
      </c>
      <c r="BI307" s="223">
        <f>IF(N307="nulová",J307,0)</f>
        <v>0</v>
      </c>
      <c r="BJ307" s="22" t="s">
        <v>77</v>
      </c>
      <c r="BK307" s="223">
        <f>ROUND(I307*H307,2)</f>
        <v>0</v>
      </c>
      <c r="BL307" s="22" t="s">
        <v>134</v>
      </c>
      <c r="BM307" s="22" t="s">
        <v>561</v>
      </c>
    </row>
    <row r="308" s="11" customFormat="1">
      <c r="B308" s="227"/>
      <c r="C308" s="228"/>
      <c r="D308" s="224" t="s">
        <v>148</v>
      </c>
      <c r="E308" s="229" t="s">
        <v>21</v>
      </c>
      <c r="F308" s="230" t="s">
        <v>555</v>
      </c>
      <c r="G308" s="228"/>
      <c r="H308" s="231">
        <v>358.89999999999998</v>
      </c>
      <c r="I308" s="232"/>
      <c r="J308" s="228"/>
      <c r="K308" s="228"/>
      <c r="L308" s="233"/>
      <c r="M308" s="234"/>
      <c r="N308" s="235"/>
      <c r="O308" s="235"/>
      <c r="P308" s="235"/>
      <c r="Q308" s="235"/>
      <c r="R308" s="235"/>
      <c r="S308" s="235"/>
      <c r="T308" s="236"/>
      <c r="AT308" s="237" t="s">
        <v>148</v>
      </c>
      <c r="AU308" s="237" t="s">
        <v>84</v>
      </c>
      <c r="AV308" s="11" t="s">
        <v>84</v>
      </c>
      <c r="AW308" s="11" t="s">
        <v>35</v>
      </c>
      <c r="AX308" s="11" t="s">
        <v>77</v>
      </c>
      <c r="AY308" s="237" t="s">
        <v>127</v>
      </c>
    </row>
    <row r="309" s="11" customFormat="1">
      <c r="B309" s="227"/>
      <c r="C309" s="228"/>
      <c r="D309" s="224" t="s">
        <v>148</v>
      </c>
      <c r="E309" s="228"/>
      <c r="F309" s="230" t="s">
        <v>562</v>
      </c>
      <c r="G309" s="228"/>
      <c r="H309" s="231">
        <v>369.66699999999997</v>
      </c>
      <c r="I309" s="232"/>
      <c r="J309" s="228"/>
      <c r="K309" s="228"/>
      <c r="L309" s="233"/>
      <c r="M309" s="234"/>
      <c r="N309" s="235"/>
      <c r="O309" s="235"/>
      <c r="P309" s="235"/>
      <c r="Q309" s="235"/>
      <c r="R309" s="235"/>
      <c r="S309" s="235"/>
      <c r="T309" s="236"/>
      <c r="AT309" s="237" t="s">
        <v>148</v>
      </c>
      <c r="AU309" s="237" t="s">
        <v>84</v>
      </c>
      <c r="AV309" s="11" t="s">
        <v>84</v>
      </c>
      <c r="AW309" s="11" t="s">
        <v>6</v>
      </c>
      <c r="AX309" s="11" t="s">
        <v>77</v>
      </c>
      <c r="AY309" s="237" t="s">
        <v>127</v>
      </c>
    </row>
    <row r="310" s="1" customFormat="1" ht="16.5" customHeight="1">
      <c r="B310" s="44"/>
      <c r="C310" s="250" t="s">
        <v>563</v>
      </c>
      <c r="D310" s="250" t="s">
        <v>248</v>
      </c>
      <c r="E310" s="251" t="s">
        <v>564</v>
      </c>
      <c r="F310" s="252" t="s">
        <v>565</v>
      </c>
      <c r="G310" s="253" t="s">
        <v>179</v>
      </c>
      <c r="H310" s="254">
        <v>207.95699999999999</v>
      </c>
      <c r="I310" s="255"/>
      <c r="J310" s="256">
        <f>ROUND(I310*H310,2)</f>
        <v>0</v>
      </c>
      <c r="K310" s="252" t="s">
        <v>133</v>
      </c>
      <c r="L310" s="257"/>
      <c r="M310" s="258" t="s">
        <v>21</v>
      </c>
      <c r="N310" s="259" t="s">
        <v>43</v>
      </c>
      <c r="O310" s="45"/>
      <c r="P310" s="221">
        <f>O310*H310</f>
        <v>0</v>
      </c>
      <c r="Q310" s="221">
        <v>0.048300000000000003</v>
      </c>
      <c r="R310" s="221">
        <f>Q310*H310</f>
        <v>10.0443231</v>
      </c>
      <c r="S310" s="221">
        <v>0</v>
      </c>
      <c r="T310" s="222">
        <f>S310*H310</f>
        <v>0</v>
      </c>
      <c r="AR310" s="22" t="s">
        <v>170</v>
      </c>
      <c r="AT310" s="22" t="s">
        <v>248</v>
      </c>
      <c r="AU310" s="22" t="s">
        <v>84</v>
      </c>
      <c r="AY310" s="22" t="s">
        <v>127</v>
      </c>
      <c r="BE310" s="223">
        <f>IF(N310="základní",J310,0)</f>
        <v>0</v>
      </c>
      <c r="BF310" s="223">
        <f>IF(N310="snížená",J310,0)</f>
        <v>0</v>
      </c>
      <c r="BG310" s="223">
        <f>IF(N310="zákl. přenesená",J310,0)</f>
        <v>0</v>
      </c>
      <c r="BH310" s="223">
        <f>IF(N310="sníž. přenesená",J310,0)</f>
        <v>0</v>
      </c>
      <c r="BI310" s="223">
        <f>IF(N310="nulová",J310,0)</f>
        <v>0</v>
      </c>
      <c r="BJ310" s="22" t="s">
        <v>77</v>
      </c>
      <c r="BK310" s="223">
        <f>ROUND(I310*H310,2)</f>
        <v>0</v>
      </c>
      <c r="BL310" s="22" t="s">
        <v>134</v>
      </c>
      <c r="BM310" s="22" t="s">
        <v>566</v>
      </c>
    </row>
    <row r="311" s="11" customFormat="1">
      <c r="B311" s="227"/>
      <c r="C311" s="228"/>
      <c r="D311" s="224" t="s">
        <v>148</v>
      </c>
      <c r="E311" s="229" t="s">
        <v>21</v>
      </c>
      <c r="F311" s="230" t="s">
        <v>556</v>
      </c>
      <c r="G311" s="228"/>
      <c r="H311" s="231">
        <v>201.90000000000001</v>
      </c>
      <c r="I311" s="232"/>
      <c r="J311" s="228"/>
      <c r="K311" s="228"/>
      <c r="L311" s="233"/>
      <c r="M311" s="234"/>
      <c r="N311" s="235"/>
      <c r="O311" s="235"/>
      <c r="P311" s="235"/>
      <c r="Q311" s="235"/>
      <c r="R311" s="235"/>
      <c r="S311" s="235"/>
      <c r="T311" s="236"/>
      <c r="AT311" s="237" t="s">
        <v>148</v>
      </c>
      <c r="AU311" s="237" t="s">
        <v>84</v>
      </c>
      <c r="AV311" s="11" t="s">
        <v>84</v>
      </c>
      <c r="AW311" s="11" t="s">
        <v>35</v>
      </c>
      <c r="AX311" s="11" t="s">
        <v>77</v>
      </c>
      <c r="AY311" s="237" t="s">
        <v>127</v>
      </c>
    </row>
    <row r="312" s="11" customFormat="1">
      <c r="B312" s="227"/>
      <c r="C312" s="228"/>
      <c r="D312" s="224" t="s">
        <v>148</v>
      </c>
      <c r="E312" s="228"/>
      <c r="F312" s="230" t="s">
        <v>567</v>
      </c>
      <c r="G312" s="228"/>
      <c r="H312" s="231">
        <v>207.95699999999999</v>
      </c>
      <c r="I312" s="232"/>
      <c r="J312" s="228"/>
      <c r="K312" s="228"/>
      <c r="L312" s="233"/>
      <c r="M312" s="234"/>
      <c r="N312" s="235"/>
      <c r="O312" s="235"/>
      <c r="P312" s="235"/>
      <c r="Q312" s="235"/>
      <c r="R312" s="235"/>
      <c r="S312" s="235"/>
      <c r="T312" s="236"/>
      <c r="AT312" s="237" t="s">
        <v>148</v>
      </c>
      <c r="AU312" s="237" t="s">
        <v>84</v>
      </c>
      <c r="AV312" s="11" t="s">
        <v>84</v>
      </c>
      <c r="AW312" s="11" t="s">
        <v>6</v>
      </c>
      <c r="AX312" s="11" t="s">
        <v>77</v>
      </c>
      <c r="AY312" s="237" t="s">
        <v>127</v>
      </c>
    </row>
    <row r="313" s="1" customFormat="1" ht="16.5" customHeight="1">
      <c r="B313" s="44"/>
      <c r="C313" s="250" t="s">
        <v>568</v>
      </c>
      <c r="D313" s="250" t="s">
        <v>248</v>
      </c>
      <c r="E313" s="251" t="s">
        <v>569</v>
      </c>
      <c r="F313" s="252" t="s">
        <v>570</v>
      </c>
      <c r="G313" s="253" t="s">
        <v>179</v>
      </c>
      <c r="H313" s="254">
        <v>44.496000000000002</v>
      </c>
      <c r="I313" s="255"/>
      <c r="J313" s="256">
        <f>ROUND(I313*H313,2)</f>
        <v>0</v>
      </c>
      <c r="K313" s="252" t="s">
        <v>133</v>
      </c>
      <c r="L313" s="257"/>
      <c r="M313" s="258" t="s">
        <v>21</v>
      </c>
      <c r="N313" s="259" t="s">
        <v>43</v>
      </c>
      <c r="O313" s="45"/>
      <c r="P313" s="221">
        <f>O313*H313</f>
        <v>0</v>
      </c>
      <c r="Q313" s="221">
        <v>0.058000000000000003</v>
      </c>
      <c r="R313" s="221">
        <f>Q313*H313</f>
        <v>2.5807680000000004</v>
      </c>
      <c r="S313" s="221">
        <v>0</v>
      </c>
      <c r="T313" s="222">
        <f>S313*H313</f>
        <v>0</v>
      </c>
      <c r="AR313" s="22" t="s">
        <v>170</v>
      </c>
      <c r="AT313" s="22" t="s">
        <v>248</v>
      </c>
      <c r="AU313" s="22" t="s">
        <v>84</v>
      </c>
      <c r="AY313" s="22" t="s">
        <v>127</v>
      </c>
      <c r="BE313" s="223">
        <f>IF(N313="základní",J313,0)</f>
        <v>0</v>
      </c>
      <c r="BF313" s="223">
        <f>IF(N313="snížená",J313,0)</f>
        <v>0</v>
      </c>
      <c r="BG313" s="223">
        <f>IF(N313="zákl. přenesená",J313,0)</f>
        <v>0</v>
      </c>
      <c r="BH313" s="223">
        <f>IF(N313="sníž. přenesená",J313,0)</f>
        <v>0</v>
      </c>
      <c r="BI313" s="223">
        <f>IF(N313="nulová",J313,0)</f>
        <v>0</v>
      </c>
      <c r="BJ313" s="22" t="s">
        <v>77</v>
      </c>
      <c r="BK313" s="223">
        <f>ROUND(I313*H313,2)</f>
        <v>0</v>
      </c>
      <c r="BL313" s="22" t="s">
        <v>134</v>
      </c>
      <c r="BM313" s="22" t="s">
        <v>571</v>
      </c>
    </row>
    <row r="314" s="11" customFormat="1">
      <c r="B314" s="227"/>
      <c r="C314" s="228"/>
      <c r="D314" s="224" t="s">
        <v>148</v>
      </c>
      <c r="E314" s="229" t="s">
        <v>21</v>
      </c>
      <c r="F314" s="230" t="s">
        <v>557</v>
      </c>
      <c r="G314" s="228"/>
      <c r="H314" s="231">
        <v>43.200000000000003</v>
      </c>
      <c r="I314" s="232"/>
      <c r="J314" s="228"/>
      <c r="K314" s="228"/>
      <c r="L314" s="233"/>
      <c r="M314" s="234"/>
      <c r="N314" s="235"/>
      <c r="O314" s="235"/>
      <c r="P314" s="235"/>
      <c r="Q314" s="235"/>
      <c r="R314" s="235"/>
      <c r="S314" s="235"/>
      <c r="T314" s="236"/>
      <c r="AT314" s="237" t="s">
        <v>148</v>
      </c>
      <c r="AU314" s="237" t="s">
        <v>84</v>
      </c>
      <c r="AV314" s="11" t="s">
        <v>84</v>
      </c>
      <c r="AW314" s="11" t="s">
        <v>35</v>
      </c>
      <c r="AX314" s="11" t="s">
        <v>77</v>
      </c>
      <c r="AY314" s="237" t="s">
        <v>127</v>
      </c>
    </row>
    <row r="315" s="11" customFormat="1">
      <c r="B315" s="227"/>
      <c r="C315" s="228"/>
      <c r="D315" s="224" t="s">
        <v>148</v>
      </c>
      <c r="E315" s="228"/>
      <c r="F315" s="230" t="s">
        <v>572</v>
      </c>
      <c r="G315" s="228"/>
      <c r="H315" s="231">
        <v>44.496000000000002</v>
      </c>
      <c r="I315" s="232"/>
      <c r="J315" s="228"/>
      <c r="K315" s="228"/>
      <c r="L315" s="233"/>
      <c r="M315" s="234"/>
      <c r="N315" s="235"/>
      <c r="O315" s="235"/>
      <c r="P315" s="235"/>
      <c r="Q315" s="235"/>
      <c r="R315" s="235"/>
      <c r="S315" s="235"/>
      <c r="T315" s="236"/>
      <c r="AT315" s="237" t="s">
        <v>148</v>
      </c>
      <c r="AU315" s="237" t="s">
        <v>84</v>
      </c>
      <c r="AV315" s="11" t="s">
        <v>84</v>
      </c>
      <c r="AW315" s="11" t="s">
        <v>6</v>
      </c>
      <c r="AX315" s="11" t="s">
        <v>77</v>
      </c>
      <c r="AY315" s="237" t="s">
        <v>127</v>
      </c>
    </row>
    <row r="316" s="1" customFormat="1" ht="38.25" customHeight="1">
      <c r="B316" s="44"/>
      <c r="C316" s="212" t="s">
        <v>573</v>
      </c>
      <c r="D316" s="212" t="s">
        <v>129</v>
      </c>
      <c r="E316" s="213" t="s">
        <v>574</v>
      </c>
      <c r="F316" s="214" t="s">
        <v>575</v>
      </c>
      <c r="G316" s="215" t="s">
        <v>179</v>
      </c>
      <c r="H316" s="216">
        <v>63.149999999999999</v>
      </c>
      <c r="I316" s="217"/>
      <c r="J316" s="218">
        <f>ROUND(I316*H316,2)</f>
        <v>0</v>
      </c>
      <c r="K316" s="214" t="s">
        <v>133</v>
      </c>
      <c r="L316" s="70"/>
      <c r="M316" s="219" t="s">
        <v>21</v>
      </c>
      <c r="N316" s="220" t="s">
        <v>43</v>
      </c>
      <c r="O316" s="45"/>
      <c r="P316" s="221">
        <f>O316*H316</f>
        <v>0</v>
      </c>
      <c r="Q316" s="221">
        <v>0.10095</v>
      </c>
      <c r="R316" s="221">
        <f>Q316*H316</f>
        <v>6.3749924999999994</v>
      </c>
      <c r="S316" s="221">
        <v>0</v>
      </c>
      <c r="T316" s="222">
        <f>S316*H316</f>
        <v>0</v>
      </c>
      <c r="AR316" s="22" t="s">
        <v>134</v>
      </c>
      <c r="AT316" s="22" t="s">
        <v>129</v>
      </c>
      <c r="AU316" s="22" t="s">
        <v>84</v>
      </c>
      <c r="AY316" s="22" t="s">
        <v>127</v>
      </c>
      <c r="BE316" s="223">
        <f>IF(N316="základní",J316,0)</f>
        <v>0</v>
      </c>
      <c r="BF316" s="223">
        <f>IF(N316="snížená",J316,0)</f>
        <v>0</v>
      </c>
      <c r="BG316" s="223">
        <f>IF(N316="zákl. přenesená",J316,0)</f>
        <v>0</v>
      </c>
      <c r="BH316" s="223">
        <f>IF(N316="sníž. přenesená",J316,0)</f>
        <v>0</v>
      </c>
      <c r="BI316" s="223">
        <f>IF(N316="nulová",J316,0)</f>
        <v>0</v>
      </c>
      <c r="BJ316" s="22" t="s">
        <v>77</v>
      </c>
      <c r="BK316" s="223">
        <f>ROUND(I316*H316,2)</f>
        <v>0</v>
      </c>
      <c r="BL316" s="22" t="s">
        <v>134</v>
      </c>
      <c r="BM316" s="22" t="s">
        <v>576</v>
      </c>
    </row>
    <row r="317" s="1" customFormat="1">
      <c r="B317" s="44"/>
      <c r="C317" s="72"/>
      <c r="D317" s="224" t="s">
        <v>136</v>
      </c>
      <c r="E317" s="72"/>
      <c r="F317" s="225" t="s">
        <v>577</v>
      </c>
      <c r="G317" s="72"/>
      <c r="H317" s="72"/>
      <c r="I317" s="183"/>
      <c r="J317" s="72"/>
      <c r="K317" s="72"/>
      <c r="L317" s="70"/>
      <c r="M317" s="226"/>
      <c r="N317" s="45"/>
      <c r="O317" s="45"/>
      <c r="P317" s="45"/>
      <c r="Q317" s="45"/>
      <c r="R317" s="45"/>
      <c r="S317" s="45"/>
      <c r="T317" s="93"/>
      <c r="AT317" s="22" t="s">
        <v>136</v>
      </c>
      <c r="AU317" s="22" t="s">
        <v>84</v>
      </c>
    </row>
    <row r="318" s="11" customFormat="1">
      <c r="B318" s="227"/>
      <c r="C318" s="228"/>
      <c r="D318" s="224" t="s">
        <v>148</v>
      </c>
      <c r="E318" s="229" t="s">
        <v>21</v>
      </c>
      <c r="F318" s="230" t="s">
        <v>578</v>
      </c>
      <c r="G318" s="228"/>
      <c r="H318" s="231">
        <v>63.149999999999999</v>
      </c>
      <c r="I318" s="232"/>
      <c r="J318" s="228"/>
      <c r="K318" s="228"/>
      <c r="L318" s="233"/>
      <c r="M318" s="234"/>
      <c r="N318" s="235"/>
      <c r="O318" s="235"/>
      <c r="P318" s="235"/>
      <c r="Q318" s="235"/>
      <c r="R318" s="235"/>
      <c r="S318" s="235"/>
      <c r="T318" s="236"/>
      <c r="AT318" s="237" t="s">
        <v>148</v>
      </c>
      <c r="AU318" s="237" t="s">
        <v>84</v>
      </c>
      <c r="AV318" s="11" t="s">
        <v>84</v>
      </c>
      <c r="AW318" s="11" t="s">
        <v>35</v>
      </c>
      <c r="AX318" s="11" t="s">
        <v>77</v>
      </c>
      <c r="AY318" s="237" t="s">
        <v>127</v>
      </c>
    </row>
    <row r="319" s="1" customFormat="1" ht="16.5" customHeight="1">
      <c r="B319" s="44"/>
      <c r="C319" s="250" t="s">
        <v>579</v>
      </c>
      <c r="D319" s="250" t="s">
        <v>248</v>
      </c>
      <c r="E319" s="251" t="s">
        <v>580</v>
      </c>
      <c r="F319" s="252" t="s">
        <v>581</v>
      </c>
      <c r="G319" s="253" t="s">
        <v>179</v>
      </c>
      <c r="H319" s="254">
        <v>132.61500000000001</v>
      </c>
      <c r="I319" s="255"/>
      <c r="J319" s="256">
        <f>ROUND(I319*H319,2)</f>
        <v>0</v>
      </c>
      <c r="K319" s="252" t="s">
        <v>133</v>
      </c>
      <c r="L319" s="257"/>
      <c r="M319" s="258" t="s">
        <v>21</v>
      </c>
      <c r="N319" s="259" t="s">
        <v>43</v>
      </c>
      <c r="O319" s="45"/>
      <c r="P319" s="221">
        <f>O319*H319</f>
        <v>0</v>
      </c>
      <c r="Q319" s="221">
        <v>0.028000000000000001</v>
      </c>
      <c r="R319" s="221">
        <f>Q319*H319</f>
        <v>3.7132200000000002</v>
      </c>
      <c r="S319" s="221">
        <v>0</v>
      </c>
      <c r="T319" s="222">
        <f>S319*H319</f>
        <v>0</v>
      </c>
      <c r="AR319" s="22" t="s">
        <v>170</v>
      </c>
      <c r="AT319" s="22" t="s">
        <v>248</v>
      </c>
      <c r="AU319" s="22" t="s">
        <v>84</v>
      </c>
      <c r="AY319" s="22" t="s">
        <v>127</v>
      </c>
      <c r="BE319" s="223">
        <f>IF(N319="základní",J319,0)</f>
        <v>0</v>
      </c>
      <c r="BF319" s="223">
        <f>IF(N319="snížená",J319,0)</f>
        <v>0</v>
      </c>
      <c r="BG319" s="223">
        <f>IF(N319="zákl. přenesená",J319,0)</f>
        <v>0</v>
      </c>
      <c r="BH319" s="223">
        <f>IF(N319="sníž. přenesená",J319,0)</f>
        <v>0</v>
      </c>
      <c r="BI319" s="223">
        <f>IF(N319="nulová",J319,0)</f>
        <v>0</v>
      </c>
      <c r="BJ319" s="22" t="s">
        <v>77</v>
      </c>
      <c r="BK319" s="223">
        <f>ROUND(I319*H319,2)</f>
        <v>0</v>
      </c>
      <c r="BL319" s="22" t="s">
        <v>134</v>
      </c>
      <c r="BM319" s="22" t="s">
        <v>582</v>
      </c>
    </row>
    <row r="320" s="11" customFormat="1">
      <c r="B320" s="227"/>
      <c r="C320" s="228"/>
      <c r="D320" s="224" t="s">
        <v>148</v>
      </c>
      <c r="E320" s="229" t="s">
        <v>21</v>
      </c>
      <c r="F320" s="230" t="s">
        <v>583</v>
      </c>
      <c r="G320" s="228"/>
      <c r="H320" s="231">
        <v>126.3</v>
      </c>
      <c r="I320" s="232"/>
      <c r="J320" s="228"/>
      <c r="K320" s="228"/>
      <c r="L320" s="233"/>
      <c r="M320" s="234"/>
      <c r="N320" s="235"/>
      <c r="O320" s="235"/>
      <c r="P320" s="235"/>
      <c r="Q320" s="235"/>
      <c r="R320" s="235"/>
      <c r="S320" s="235"/>
      <c r="T320" s="236"/>
      <c r="AT320" s="237" t="s">
        <v>148</v>
      </c>
      <c r="AU320" s="237" t="s">
        <v>84</v>
      </c>
      <c r="AV320" s="11" t="s">
        <v>84</v>
      </c>
      <c r="AW320" s="11" t="s">
        <v>35</v>
      </c>
      <c r="AX320" s="11" t="s">
        <v>77</v>
      </c>
      <c r="AY320" s="237" t="s">
        <v>127</v>
      </c>
    </row>
    <row r="321" s="11" customFormat="1">
      <c r="B321" s="227"/>
      <c r="C321" s="228"/>
      <c r="D321" s="224" t="s">
        <v>148</v>
      </c>
      <c r="E321" s="228"/>
      <c r="F321" s="230" t="s">
        <v>584</v>
      </c>
      <c r="G321" s="228"/>
      <c r="H321" s="231">
        <v>132.61500000000001</v>
      </c>
      <c r="I321" s="232"/>
      <c r="J321" s="228"/>
      <c r="K321" s="228"/>
      <c r="L321" s="233"/>
      <c r="M321" s="234"/>
      <c r="N321" s="235"/>
      <c r="O321" s="235"/>
      <c r="P321" s="235"/>
      <c r="Q321" s="235"/>
      <c r="R321" s="235"/>
      <c r="S321" s="235"/>
      <c r="T321" s="236"/>
      <c r="AT321" s="237" t="s">
        <v>148</v>
      </c>
      <c r="AU321" s="237" t="s">
        <v>84</v>
      </c>
      <c r="AV321" s="11" t="s">
        <v>84</v>
      </c>
      <c r="AW321" s="11" t="s">
        <v>6</v>
      </c>
      <c r="AX321" s="11" t="s">
        <v>77</v>
      </c>
      <c r="AY321" s="237" t="s">
        <v>127</v>
      </c>
    </row>
    <row r="322" s="1" customFormat="1" ht="25.5" customHeight="1">
      <c r="B322" s="44"/>
      <c r="C322" s="212" t="s">
        <v>585</v>
      </c>
      <c r="D322" s="212" t="s">
        <v>129</v>
      </c>
      <c r="E322" s="213" t="s">
        <v>586</v>
      </c>
      <c r="F322" s="214" t="s">
        <v>587</v>
      </c>
      <c r="G322" s="215" t="s">
        <v>145</v>
      </c>
      <c r="H322" s="216">
        <v>1014.3</v>
      </c>
      <c r="I322" s="217"/>
      <c r="J322" s="218">
        <f>ROUND(I322*H322,2)</f>
        <v>0</v>
      </c>
      <c r="K322" s="214" t="s">
        <v>133</v>
      </c>
      <c r="L322" s="70"/>
      <c r="M322" s="219" t="s">
        <v>21</v>
      </c>
      <c r="N322" s="220" t="s">
        <v>43</v>
      </c>
      <c r="O322" s="45"/>
      <c r="P322" s="221">
        <f>O322*H322</f>
        <v>0</v>
      </c>
      <c r="Q322" s="221">
        <v>0.00068999999999999997</v>
      </c>
      <c r="R322" s="221">
        <f>Q322*H322</f>
        <v>0.69986699999999991</v>
      </c>
      <c r="S322" s="221">
        <v>0</v>
      </c>
      <c r="T322" s="222">
        <f>S322*H322</f>
        <v>0</v>
      </c>
      <c r="AR322" s="22" t="s">
        <v>134</v>
      </c>
      <c r="AT322" s="22" t="s">
        <v>129</v>
      </c>
      <c r="AU322" s="22" t="s">
        <v>84</v>
      </c>
      <c r="AY322" s="22" t="s">
        <v>127</v>
      </c>
      <c r="BE322" s="223">
        <f>IF(N322="základní",J322,0)</f>
        <v>0</v>
      </c>
      <c r="BF322" s="223">
        <f>IF(N322="snížená",J322,0)</f>
        <v>0</v>
      </c>
      <c r="BG322" s="223">
        <f>IF(N322="zákl. přenesená",J322,0)</f>
        <v>0</v>
      </c>
      <c r="BH322" s="223">
        <f>IF(N322="sníž. přenesená",J322,0)</f>
        <v>0</v>
      </c>
      <c r="BI322" s="223">
        <f>IF(N322="nulová",J322,0)</f>
        <v>0</v>
      </c>
      <c r="BJ322" s="22" t="s">
        <v>77</v>
      </c>
      <c r="BK322" s="223">
        <f>ROUND(I322*H322,2)</f>
        <v>0</v>
      </c>
      <c r="BL322" s="22" t="s">
        <v>134</v>
      </c>
      <c r="BM322" s="22" t="s">
        <v>588</v>
      </c>
    </row>
    <row r="323" s="1" customFormat="1">
      <c r="B323" s="44"/>
      <c r="C323" s="72"/>
      <c r="D323" s="224" t="s">
        <v>136</v>
      </c>
      <c r="E323" s="72"/>
      <c r="F323" s="225" t="s">
        <v>589</v>
      </c>
      <c r="G323" s="72"/>
      <c r="H323" s="72"/>
      <c r="I323" s="183"/>
      <c r="J323" s="72"/>
      <c r="K323" s="72"/>
      <c r="L323" s="70"/>
      <c r="M323" s="226"/>
      <c r="N323" s="45"/>
      <c r="O323" s="45"/>
      <c r="P323" s="45"/>
      <c r="Q323" s="45"/>
      <c r="R323" s="45"/>
      <c r="S323" s="45"/>
      <c r="T323" s="93"/>
      <c r="AT323" s="22" t="s">
        <v>136</v>
      </c>
      <c r="AU323" s="22" t="s">
        <v>84</v>
      </c>
    </row>
    <row r="324" s="11" customFormat="1">
      <c r="B324" s="227"/>
      <c r="C324" s="228"/>
      <c r="D324" s="224" t="s">
        <v>148</v>
      </c>
      <c r="E324" s="229" t="s">
        <v>21</v>
      </c>
      <c r="F324" s="230" t="s">
        <v>590</v>
      </c>
      <c r="G324" s="228"/>
      <c r="H324" s="231">
        <v>575.79999999999995</v>
      </c>
      <c r="I324" s="232"/>
      <c r="J324" s="228"/>
      <c r="K324" s="228"/>
      <c r="L324" s="233"/>
      <c r="M324" s="234"/>
      <c r="N324" s="235"/>
      <c r="O324" s="235"/>
      <c r="P324" s="235"/>
      <c r="Q324" s="235"/>
      <c r="R324" s="235"/>
      <c r="S324" s="235"/>
      <c r="T324" s="236"/>
      <c r="AT324" s="237" t="s">
        <v>148</v>
      </c>
      <c r="AU324" s="237" t="s">
        <v>84</v>
      </c>
      <c r="AV324" s="11" t="s">
        <v>84</v>
      </c>
      <c r="AW324" s="11" t="s">
        <v>35</v>
      </c>
      <c r="AX324" s="11" t="s">
        <v>72</v>
      </c>
      <c r="AY324" s="237" t="s">
        <v>127</v>
      </c>
    </row>
    <row r="325" s="11" customFormat="1">
      <c r="B325" s="227"/>
      <c r="C325" s="228"/>
      <c r="D325" s="224" t="s">
        <v>148</v>
      </c>
      <c r="E325" s="229" t="s">
        <v>21</v>
      </c>
      <c r="F325" s="230" t="s">
        <v>591</v>
      </c>
      <c r="G325" s="228"/>
      <c r="H325" s="231">
        <v>438.5</v>
      </c>
      <c r="I325" s="232"/>
      <c r="J325" s="228"/>
      <c r="K325" s="228"/>
      <c r="L325" s="233"/>
      <c r="M325" s="234"/>
      <c r="N325" s="235"/>
      <c r="O325" s="235"/>
      <c r="P325" s="235"/>
      <c r="Q325" s="235"/>
      <c r="R325" s="235"/>
      <c r="S325" s="235"/>
      <c r="T325" s="236"/>
      <c r="AT325" s="237" t="s">
        <v>148</v>
      </c>
      <c r="AU325" s="237" t="s">
        <v>84</v>
      </c>
      <c r="AV325" s="11" t="s">
        <v>84</v>
      </c>
      <c r="AW325" s="11" t="s">
        <v>35</v>
      </c>
      <c r="AX325" s="11" t="s">
        <v>72</v>
      </c>
      <c r="AY325" s="237" t="s">
        <v>127</v>
      </c>
    </row>
    <row r="326" s="12" customFormat="1">
      <c r="B326" s="238"/>
      <c r="C326" s="239"/>
      <c r="D326" s="224" t="s">
        <v>148</v>
      </c>
      <c r="E326" s="240" t="s">
        <v>21</v>
      </c>
      <c r="F326" s="241" t="s">
        <v>362</v>
      </c>
      <c r="G326" s="239"/>
      <c r="H326" s="242">
        <v>1014.3</v>
      </c>
      <c r="I326" s="243"/>
      <c r="J326" s="239"/>
      <c r="K326" s="239"/>
      <c r="L326" s="244"/>
      <c r="M326" s="245"/>
      <c r="N326" s="246"/>
      <c r="O326" s="246"/>
      <c r="P326" s="246"/>
      <c r="Q326" s="246"/>
      <c r="R326" s="246"/>
      <c r="S326" s="246"/>
      <c r="T326" s="247"/>
      <c r="AT326" s="248" t="s">
        <v>148</v>
      </c>
      <c r="AU326" s="248" t="s">
        <v>84</v>
      </c>
      <c r="AV326" s="12" t="s">
        <v>134</v>
      </c>
      <c r="AW326" s="12" t="s">
        <v>35</v>
      </c>
      <c r="AX326" s="12" t="s">
        <v>77</v>
      </c>
      <c r="AY326" s="248" t="s">
        <v>127</v>
      </c>
    </row>
    <row r="327" s="1" customFormat="1" ht="38.25" customHeight="1">
      <c r="B327" s="44"/>
      <c r="C327" s="212" t="s">
        <v>592</v>
      </c>
      <c r="D327" s="212" t="s">
        <v>129</v>
      </c>
      <c r="E327" s="213" t="s">
        <v>593</v>
      </c>
      <c r="F327" s="214" t="s">
        <v>594</v>
      </c>
      <c r="G327" s="215" t="s">
        <v>179</v>
      </c>
      <c r="H327" s="216">
        <v>27.699999999999999</v>
      </c>
      <c r="I327" s="217"/>
      <c r="J327" s="218">
        <f>ROUND(I327*H327,2)</f>
        <v>0</v>
      </c>
      <c r="K327" s="214" t="s">
        <v>133</v>
      </c>
      <c r="L327" s="70"/>
      <c r="M327" s="219" t="s">
        <v>21</v>
      </c>
      <c r="N327" s="220" t="s">
        <v>43</v>
      </c>
      <c r="O327" s="45"/>
      <c r="P327" s="221">
        <f>O327*H327</f>
        <v>0</v>
      </c>
      <c r="Q327" s="221">
        <v>0.00060999999999999997</v>
      </c>
      <c r="R327" s="221">
        <f>Q327*H327</f>
        <v>0.016896999999999999</v>
      </c>
      <c r="S327" s="221">
        <v>0</v>
      </c>
      <c r="T327" s="222">
        <f>S327*H327</f>
        <v>0</v>
      </c>
      <c r="AR327" s="22" t="s">
        <v>134</v>
      </c>
      <c r="AT327" s="22" t="s">
        <v>129</v>
      </c>
      <c r="AU327" s="22" t="s">
        <v>84</v>
      </c>
      <c r="AY327" s="22" t="s">
        <v>127</v>
      </c>
      <c r="BE327" s="223">
        <f>IF(N327="základní",J327,0)</f>
        <v>0</v>
      </c>
      <c r="BF327" s="223">
        <f>IF(N327="snížená",J327,0)</f>
        <v>0</v>
      </c>
      <c r="BG327" s="223">
        <f>IF(N327="zákl. přenesená",J327,0)</f>
        <v>0</v>
      </c>
      <c r="BH327" s="223">
        <f>IF(N327="sníž. přenesená",J327,0)</f>
        <v>0</v>
      </c>
      <c r="BI327" s="223">
        <f>IF(N327="nulová",J327,0)</f>
        <v>0</v>
      </c>
      <c r="BJ327" s="22" t="s">
        <v>77</v>
      </c>
      <c r="BK327" s="223">
        <f>ROUND(I327*H327,2)</f>
        <v>0</v>
      </c>
      <c r="BL327" s="22" t="s">
        <v>134</v>
      </c>
      <c r="BM327" s="22" t="s">
        <v>595</v>
      </c>
    </row>
    <row r="328" s="1" customFormat="1">
      <c r="B328" s="44"/>
      <c r="C328" s="72"/>
      <c r="D328" s="224" t="s">
        <v>136</v>
      </c>
      <c r="E328" s="72"/>
      <c r="F328" s="225" t="s">
        <v>596</v>
      </c>
      <c r="G328" s="72"/>
      <c r="H328" s="72"/>
      <c r="I328" s="183"/>
      <c r="J328" s="72"/>
      <c r="K328" s="72"/>
      <c r="L328" s="70"/>
      <c r="M328" s="226"/>
      <c r="N328" s="45"/>
      <c r="O328" s="45"/>
      <c r="P328" s="45"/>
      <c r="Q328" s="45"/>
      <c r="R328" s="45"/>
      <c r="S328" s="45"/>
      <c r="T328" s="93"/>
      <c r="AT328" s="22" t="s">
        <v>136</v>
      </c>
      <c r="AU328" s="22" t="s">
        <v>84</v>
      </c>
    </row>
    <row r="329" s="11" customFormat="1">
      <c r="B329" s="227"/>
      <c r="C329" s="228"/>
      <c r="D329" s="224" t="s">
        <v>148</v>
      </c>
      <c r="E329" s="229" t="s">
        <v>21</v>
      </c>
      <c r="F329" s="230" t="s">
        <v>597</v>
      </c>
      <c r="G329" s="228"/>
      <c r="H329" s="231">
        <v>27.699999999999999</v>
      </c>
      <c r="I329" s="232"/>
      <c r="J329" s="228"/>
      <c r="K329" s="228"/>
      <c r="L329" s="233"/>
      <c r="M329" s="234"/>
      <c r="N329" s="235"/>
      <c r="O329" s="235"/>
      <c r="P329" s="235"/>
      <c r="Q329" s="235"/>
      <c r="R329" s="235"/>
      <c r="S329" s="235"/>
      <c r="T329" s="236"/>
      <c r="AT329" s="237" t="s">
        <v>148</v>
      </c>
      <c r="AU329" s="237" t="s">
        <v>84</v>
      </c>
      <c r="AV329" s="11" t="s">
        <v>84</v>
      </c>
      <c r="AW329" s="11" t="s">
        <v>35</v>
      </c>
      <c r="AX329" s="11" t="s">
        <v>77</v>
      </c>
      <c r="AY329" s="237" t="s">
        <v>127</v>
      </c>
    </row>
    <row r="330" s="1" customFormat="1" ht="16.5" customHeight="1">
      <c r="B330" s="44"/>
      <c r="C330" s="212" t="s">
        <v>598</v>
      </c>
      <c r="D330" s="212" t="s">
        <v>129</v>
      </c>
      <c r="E330" s="213" t="s">
        <v>599</v>
      </c>
      <c r="F330" s="214" t="s">
        <v>600</v>
      </c>
      <c r="G330" s="215" t="s">
        <v>179</v>
      </c>
      <c r="H330" s="216">
        <v>9</v>
      </c>
      <c r="I330" s="217"/>
      <c r="J330" s="218">
        <f>ROUND(I330*H330,2)</f>
        <v>0</v>
      </c>
      <c r="K330" s="214" t="s">
        <v>133</v>
      </c>
      <c r="L330" s="70"/>
      <c r="M330" s="219" t="s">
        <v>21</v>
      </c>
      <c r="N330" s="220" t="s">
        <v>43</v>
      </c>
      <c r="O330" s="45"/>
      <c r="P330" s="221">
        <f>O330*H330</f>
        <v>0</v>
      </c>
      <c r="Q330" s="221">
        <v>0</v>
      </c>
      <c r="R330" s="221">
        <f>Q330*H330</f>
        <v>0</v>
      </c>
      <c r="S330" s="221">
        <v>0</v>
      </c>
      <c r="T330" s="222">
        <f>S330*H330</f>
        <v>0</v>
      </c>
      <c r="AR330" s="22" t="s">
        <v>134</v>
      </c>
      <c r="AT330" s="22" t="s">
        <v>129</v>
      </c>
      <c r="AU330" s="22" t="s">
        <v>84</v>
      </c>
      <c r="AY330" s="22" t="s">
        <v>127</v>
      </c>
      <c r="BE330" s="223">
        <f>IF(N330="základní",J330,0)</f>
        <v>0</v>
      </c>
      <c r="BF330" s="223">
        <f>IF(N330="snížená",J330,0)</f>
        <v>0</v>
      </c>
      <c r="BG330" s="223">
        <f>IF(N330="zákl. přenesená",J330,0)</f>
        <v>0</v>
      </c>
      <c r="BH330" s="223">
        <f>IF(N330="sníž. přenesená",J330,0)</f>
        <v>0</v>
      </c>
      <c r="BI330" s="223">
        <f>IF(N330="nulová",J330,0)</f>
        <v>0</v>
      </c>
      <c r="BJ330" s="22" t="s">
        <v>77</v>
      </c>
      <c r="BK330" s="223">
        <f>ROUND(I330*H330,2)</f>
        <v>0</v>
      </c>
      <c r="BL330" s="22" t="s">
        <v>134</v>
      </c>
      <c r="BM330" s="22" t="s">
        <v>601</v>
      </c>
    </row>
    <row r="331" s="1" customFormat="1">
      <c r="B331" s="44"/>
      <c r="C331" s="72"/>
      <c r="D331" s="224" t="s">
        <v>136</v>
      </c>
      <c r="E331" s="72"/>
      <c r="F331" s="225" t="s">
        <v>602</v>
      </c>
      <c r="G331" s="72"/>
      <c r="H331" s="72"/>
      <c r="I331" s="183"/>
      <c r="J331" s="72"/>
      <c r="K331" s="72"/>
      <c r="L331" s="70"/>
      <c r="M331" s="226"/>
      <c r="N331" s="45"/>
      <c r="O331" s="45"/>
      <c r="P331" s="45"/>
      <c r="Q331" s="45"/>
      <c r="R331" s="45"/>
      <c r="S331" s="45"/>
      <c r="T331" s="93"/>
      <c r="AT331" s="22" t="s">
        <v>136</v>
      </c>
      <c r="AU331" s="22" t="s">
        <v>84</v>
      </c>
    </row>
    <row r="332" s="11" customFormat="1">
      <c r="B332" s="227"/>
      <c r="C332" s="228"/>
      <c r="D332" s="224" t="s">
        <v>148</v>
      </c>
      <c r="E332" s="229" t="s">
        <v>21</v>
      </c>
      <c r="F332" s="230" t="s">
        <v>603</v>
      </c>
      <c r="G332" s="228"/>
      <c r="H332" s="231">
        <v>9</v>
      </c>
      <c r="I332" s="232"/>
      <c r="J332" s="228"/>
      <c r="K332" s="228"/>
      <c r="L332" s="233"/>
      <c r="M332" s="234"/>
      <c r="N332" s="235"/>
      <c r="O332" s="235"/>
      <c r="P332" s="235"/>
      <c r="Q332" s="235"/>
      <c r="R332" s="235"/>
      <c r="S332" s="235"/>
      <c r="T332" s="236"/>
      <c r="AT332" s="237" t="s">
        <v>148</v>
      </c>
      <c r="AU332" s="237" t="s">
        <v>84</v>
      </c>
      <c r="AV332" s="11" t="s">
        <v>84</v>
      </c>
      <c r="AW332" s="11" t="s">
        <v>35</v>
      </c>
      <c r="AX332" s="11" t="s">
        <v>77</v>
      </c>
      <c r="AY332" s="237" t="s">
        <v>127</v>
      </c>
    </row>
    <row r="333" s="1" customFormat="1" ht="25.5" customHeight="1">
      <c r="B333" s="44"/>
      <c r="C333" s="212" t="s">
        <v>604</v>
      </c>
      <c r="D333" s="212" t="s">
        <v>129</v>
      </c>
      <c r="E333" s="213" t="s">
        <v>605</v>
      </c>
      <c r="F333" s="214" t="s">
        <v>606</v>
      </c>
      <c r="G333" s="215" t="s">
        <v>179</v>
      </c>
      <c r="H333" s="216">
        <v>476.39999999999998</v>
      </c>
      <c r="I333" s="217"/>
      <c r="J333" s="218">
        <f>ROUND(I333*H333,2)</f>
        <v>0</v>
      </c>
      <c r="K333" s="214" t="s">
        <v>133</v>
      </c>
      <c r="L333" s="70"/>
      <c r="M333" s="219" t="s">
        <v>21</v>
      </c>
      <c r="N333" s="220" t="s">
        <v>43</v>
      </c>
      <c r="O333" s="45"/>
      <c r="P333" s="221">
        <f>O333*H333</f>
        <v>0</v>
      </c>
      <c r="Q333" s="221">
        <v>0</v>
      </c>
      <c r="R333" s="221">
        <f>Q333*H333</f>
        <v>0</v>
      </c>
      <c r="S333" s="221">
        <v>0</v>
      </c>
      <c r="T333" s="222">
        <f>S333*H333</f>
        <v>0</v>
      </c>
      <c r="AR333" s="22" t="s">
        <v>134</v>
      </c>
      <c r="AT333" s="22" t="s">
        <v>129</v>
      </c>
      <c r="AU333" s="22" t="s">
        <v>84</v>
      </c>
      <c r="AY333" s="22" t="s">
        <v>127</v>
      </c>
      <c r="BE333" s="223">
        <f>IF(N333="základní",J333,0)</f>
        <v>0</v>
      </c>
      <c r="BF333" s="223">
        <f>IF(N333="snížená",J333,0)</f>
        <v>0</v>
      </c>
      <c r="BG333" s="223">
        <f>IF(N333="zákl. přenesená",J333,0)</f>
        <v>0</v>
      </c>
      <c r="BH333" s="223">
        <f>IF(N333="sníž. přenesená",J333,0)</f>
        <v>0</v>
      </c>
      <c r="BI333" s="223">
        <f>IF(N333="nulová",J333,0)</f>
        <v>0</v>
      </c>
      <c r="BJ333" s="22" t="s">
        <v>77</v>
      </c>
      <c r="BK333" s="223">
        <f>ROUND(I333*H333,2)</f>
        <v>0</v>
      </c>
      <c r="BL333" s="22" t="s">
        <v>134</v>
      </c>
      <c r="BM333" s="22" t="s">
        <v>607</v>
      </c>
    </row>
    <row r="334" s="1" customFormat="1">
      <c r="B334" s="44"/>
      <c r="C334" s="72"/>
      <c r="D334" s="224" t="s">
        <v>136</v>
      </c>
      <c r="E334" s="72"/>
      <c r="F334" s="225" t="s">
        <v>602</v>
      </c>
      <c r="G334" s="72"/>
      <c r="H334" s="72"/>
      <c r="I334" s="183"/>
      <c r="J334" s="72"/>
      <c r="K334" s="72"/>
      <c r="L334" s="70"/>
      <c r="M334" s="226"/>
      <c r="N334" s="45"/>
      <c r="O334" s="45"/>
      <c r="P334" s="45"/>
      <c r="Q334" s="45"/>
      <c r="R334" s="45"/>
      <c r="S334" s="45"/>
      <c r="T334" s="93"/>
      <c r="AT334" s="22" t="s">
        <v>136</v>
      </c>
      <c r="AU334" s="22" t="s">
        <v>84</v>
      </c>
    </row>
    <row r="335" s="11" customFormat="1">
      <c r="B335" s="227"/>
      <c r="C335" s="228"/>
      <c r="D335" s="224" t="s">
        <v>148</v>
      </c>
      <c r="E335" s="229" t="s">
        <v>21</v>
      </c>
      <c r="F335" s="230" t="s">
        <v>608</v>
      </c>
      <c r="G335" s="228"/>
      <c r="H335" s="231">
        <v>476.39999999999998</v>
      </c>
      <c r="I335" s="232"/>
      <c r="J335" s="228"/>
      <c r="K335" s="228"/>
      <c r="L335" s="233"/>
      <c r="M335" s="234"/>
      <c r="N335" s="235"/>
      <c r="O335" s="235"/>
      <c r="P335" s="235"/>
      <c r="Q335" s="235"/>
      <c r="R335" s="235"/>
      <c r="S335" s="235"/>
      <c r="T335" s="236"/>
      <c r="AT335" s="237" t="s">
        <v>148</v>
      </c>
      <c r="AU335" s="237" t="s">
        <v>84</v>
      </c>
      <c r="AV335" s="11" t="s">
        <v>84</v>
      </c>
      <c r="AW335" s="11" t="s">
        <v>35</v>
      </c>
      <c r="AX335" s="11" t="s">
        <v>77</v>
      </c>
      <c r="AY335" s="237" t="s">
        <v>127</v>
      </c>
    </row>
    <row r="336" s="10" customFormat="1" ht="29.88" customHeight="1">
      <c r="B336" s="196"/>
      <c r="C336" s="197"/>
      <c r="D336" s="198" t="s">
        <v>71</v>
      </c>
      <c r="E336" s="210" t="s">
        <v>609</v>
      </c>
      <c r="F336" s="210" t="s">
        <v>610</v>
      </c>
      <c r="G336" s="197"/>
      <c r="H336" s="197"/>
      <c r="I336" s="200"/>
      <c r="J336" s="211">
        <f>BK336</f>
        <v>0</v>
      </c>
      <c r="K336" s="197"/>
      <c r="L336" s="202"/>
      <c r="M336" s="203"/>
      <c r="N336" s="204"/>
      <c r="O336" s="204"/>
      <c r="P336" s="205">
        <f>SUM(P337:P361)</f>
        <v>0</v>
      </c>
      <c r="Q336" s="204"/>
      <c r="R336" s="205">
        <f>SUM(R337:R361)</f>
        <v>0</v>
      </c>
      <c r="S336" s="204"/>
      <c r="T336" s="206">
        <f>SUM(T337:T361)</f>
        <v>0</v>
      </c>
      <c r="AR336" s="207" t="s">
        <v>77</v>
      </c>
      <c r="AT336" s="208" t="s">
        <v>71</v>
      </c>
      <c r="AU336" s="208" t="s">
        <v>77</v>
      </c>
      <c r="AY336" s="207" t="s">
        <v>127</v>
      </c>
      <c r="BK336" s="209">
        <f>SUM(BK337:BK361)</f>
        <v>0</v>
      </c>
    </row>
    <row r="337" s="1" customFormat="1" ht="25.5" customHeight="1">
      <c r="B337" s="44"/>
      <c r="C337" s="212" t="s">
        <v>611</v>
      </c>
      <c r="D337" s="212" t="s">
        <v>129</v>
      </c>
      <c r="E337" s="213" t="s">
        <v>612</v>
      </c>
      <c r="F337" s="214" t="s">
        <v>613</v>
      </c>
      <c r="G337" s="215" t="s">
        <v>251</v>
      </c>
      <c r="H337" s="216">
        <v>15.436</v>
      </c>
      <c r="I337" s="217"/>
      <c r="J337" s="218">
        <f>ROUND(I337*H337,2)</f>
        <v>0</v>
      </c>
      <c r="K337" s="214" t="s">
        <v>133</v>
      </c>
      <c r="L337" s="70"/>
      <c r="M337" s="219" t="s">
        <v>21</v>
      </c>
      <c r="N337" s="220" t="s">
        <v>43</v>
      </c>
      <c r="O337" s="45"/>
      <c r="P337" s="221">
        <f>O337*H337</f>
        <v>0</v>
      </c>
      <c r="Q337" s="221">
        <v>0</v>
      </c>
      <c r="R337" s="221">
        <f>Q337*H337</f>
        <v>0</v>
      </c>
      <c r="S337" s="221">
        <v>0</v>
      </c>
      <c r="T337" s="222">
        <f>S337*H337</f>
        <v>0</v>
      </c>
      <c r="AR337" s="22" t="s">
        <v>134</v>
      </c>
      <c r="AT337" s="22" t="s">
        <v>129</v>
      </c>
      <c r="AU337" s="22" t="s">
        <v>84</v>
      </c>
      <c r="AY337" s="22" t="s">
        <v>127</v>
      </c>
      <c r="BE337" s="223">
        <f>IF(N337="základní",J337,0)</f>
        <v>0</v>
      </c>
      <c r="BF337" s="223">
        <f>IF(N337="snížená",J337,0)</f>
        <v>0</v>
      </c>
      <c r="BG337" s="223">
        <f>IF(N337="zákl. přenesená",J337,0)</f>
        <v>0</v>
      </c>
      <c r="BH337" s="223">
        <f>IF(N337="sníž. přenesená",J337,0)</f>
        <v>0</v>
      </c>
      <c r="BI337" s="223">
        <f>IF(N337="nulová",J337,0)</f>
        <v>0</v>
      </c>
      <c r="BJ337" s="22" t="s">
        <v>77</v>
      </c>
      <c r="BK337" s="223">
        <f>ROUND(I337*H337,2)</f>
        <v>0</v>
      </c>
      <c r="BL337" s="22" t="s">
        <v>134</v>
      </c>
      <c r="BM337" s="22" t="s">
        <v>614</v>
      </c>
    </row>
    <row r="338" s="1" customFormat="1">
      <c r="B338" s="44"/>
      <c r="C338" s="72"/>
      <c r="D338" s="224" t="s">
        <v>136</v>
      </c>
      <c r="E338" s="72"/>
      <c r="F338" s="225" t="s">
        <v>615</v>
      </c>
      <c r="G338" s="72"/>
      <c r="H338" s="72"/>
      <c r="I338" s="183"/>
      <c r="J338" s="72"/>
      <c r="K338" s="72"/>
      <c r="L338" s="70"/>
      <c r="M338" s="226"/>
      <c r="N338" s="45"/>
      <c r="O338" s="45"/>
      <c r="P338" s="45"/>
      <c r="Q338" s="45"/>
      <c r="R338" s="45"/>
      <c r="S338" s="45"/>
      <c r="T338" s="93"/>
      <c r="AT338" s="22" t="s">
        <v>136</v>
      </c>
      <c r="AU338" s="22" t="s">
        <v>84</v>
      </c>
    </row>
    <row r="339" s="11" customFormat="1">
      <c r="B339" s="227"/>
      <c r="C339" s="228"/>
      <c r="D339" s="224" t="s">
        <v>148</v>
      </c>
      <c r="E339" s="229" t="s">
        <v>21</v>
      </c>
      <c r="F339" s="230" t="s">
        <v>616</v>
      </c>
      <c r="G339" s="228"/>
      <c r="H339" s="231">
        <v>15.436</v>
      </c>
      <c r="I339" s="232"/>
      <c r="J339" s="228"/>
      <c r="K339" s="228"/>
      <c r="L339" s="233"/>
      <c r="M339" s="234"/>
      <c r="N339" s="235"/>
      <c r="O339" s="235"/>
      <c r="P339" s="235"/>
      <c r="Q339" s="235"/>
      <c r="R339" s="235"/>
      <c r="S339" s="235"/>
      <c r="T339" s="236"/>
      <c r="AT339" s="237" t="s">
        <v>148</v>
      </c>
      <c r="AU339" s="237" t="s">
        <v>84</v>
      </c>
      <c r="AV339" s="11" t="s">
        <v>84</v>
      </c>
      <c r="AW339" s="11" t="s">
        <v>35</v>
      </c>
      <c r="AX339" s="11" t="s">
        <v>77</v>
      </c>
      <c r="AY339" s="237" t="s">
        <v>127</v>
      </c>
    </row>
    <row r="340" s="1" customFormat="1" ht="25.5" customHeight="1">
      <c r="B340" s="44"/>
      <c r="C340" s="212" t="s">
        <v>617</v>
      </c>
      <c r="D340" s="212" t="s">
        <v>129</v>
      </c>
      <c r="E340" s="213" t="s">
        <v>618</v>
      </c>
      <c r="F340" s="214" t="s">
        <v>619</v>
      </c>
      <c r="G340" s="215" t="s">
        <v>251</v>
      </c>
      <c r="H340" s="216">
        <v>602.00400000000002</v>
      </c>
      <c r="I340" s="217"/>
      <c r="J340" s="218">
        <f>ROUND(I340*H340,2)</f>
        <v>0</v>
      </c>
      <c r="K340" s="214" t="s">
        <v>133</v>
      </c>
      <c r="L340" s="70"/>
      <c r="M340" s="219" t="s">
        <v>21</v>
      </c>
      <c r="N340" s="220" t="s">
        <v>43</v>
      </c>
      <c r="O340" s="45"/>
      <c r="P340" s="221">
        <f>O340*H340</f>
        <v>0</v>
      </c>
      <c r="Q340" s="221">
        <v>0</v>
      </c>
      <c r="R340" s="221">
        <f>Q340*H340</f>
        <v>0</v>
      </c>
      <c r="S340" s="221">
        <v>0</v>
      </c>
      <c r="T340" s="222">
        <f>S340*H340</f>
        <v>0</v>
      </c>
      <c r="AR340" s="22" t="s">
        <v>134</v>
      </c>
      <c r="AT340" s="22" t="s">
        <v>129</v>
      </c>
      <c r="AU340" s="22" t="s">
        <v>84</v>
      </c>
      <c r="AY340" s="22" t="s">
        <v>127</v>
      </c>
      <c r="BE340" s="223">
        <f>IF(N340="základní",J340,0)</f>
        <v>0</v>
      </c>
      <c r="BF340" s="223">
        <f>IF(N340="snížená",J340,0)</f>
        <v>0</v>
      </c>
      <c r="BG340" s="223">
        <f>IF(N340="zákl. přenesená",J340,0)</f>
        <v>0</v>
      </c>
      <c r="BH340" s="223">
        <f>IF(N340="sníž. přenesená",J340,0)</f>
        <v>0</v>
      </c>
      <c r="BI340" s="223">
        <f>IF(N340="nulová",J340,0)</f>
        <v>0</v>
      </c>
      <c r="BJ340" s="22" t="s">
        <v>77</v>
      </c>
      <c r="BK340" s="223">
        <f>ROUND(I340*H340,2)</f>
        <v>0</v>
      </c>
      <c r="BL340" s="22" t="s">
        <v>134</v>
      </c>
      <c r="BM340" s="22" t="s">
        <v>620</v>
      </c>
    </row>
    <row r="341" s="1" customFormat="1">
      <c r="B341" s="44"/>
      <c r="C341" s="72"/>
      <c r="D341" s="224" t="s">
        <v>136</v>
      </c>
      <c r="E341" s="72"/>
      <c r="F341" s="225" t="s">
        <v>615</v>
      </c>
      <c r="G341" s="72"/>
      <c r="H341" s="72"/>
      <c r="I341" s="183"/>
      <c r="J341" s="72"/>
      <c r="K341" s="72"/>
      <c r="L341" s="70"/>
      <c r="M341" s="226"/>
      <c r="N341" s="45"/>
      <c r="O341" s="45"/>
      <c r="P341" s="45"/>
      <c r="Q341" s="45"/>
      <c r="R341" s="45"/>
      <c r="S341" s="45"/>
      <c r="T341" s="93"/>
      <c r="AT341" s="22" t="s">
        <v>136</v>
      </c>
      <c r="AU341" s="22" t="s">
        <v>84</v>
      </c>
    </row>
    <row r="342" s="11" customFormat="1">
      <c r="B342" s="227"/>
      <c r="C342" s="228"/>
      <c r="D342" s="224" t="s">
        <v>148</v>
      </c>
      <c r="E342" s="228"/>
      <c r="F342" s="230" t="s">
        <v>621</v>
      </c>
      <c r="G342" s="228"/>
      <c r="H342" s="231">
        <v>602.00400000000002</v>
      </c>
      <c r="I342" s="232"/>
      <c r="J342" s="228"/>
      <c r="K342" s="228"/>
      <c r="L342" s="233"/>
      <c r="M342" s="234"/>
      <c r="N342" s="235"/>
      <c r="O342" s="235"/>
      <c r="P342" s="235"/>
      <c r="Q342" s="235"/>
      <c r="R342" s="235"/>
      <c r="S342" s="235"/>
      <c r="T342" s="236"/>
      <c r="AT342" s="237" t="s">
        <v>148</v>
      </c>
      <c r="AU342" s="237" t="s">
        <v>84</v>
      </c>
      <c r="AV342" s="11" t="s">
        <v>84</v>
      </c>
      <c r="AW342" s="11" t="s">
        <v>6</v>
      </c>
      <c r="AX342" s="11" t="s">
        <v>77</v>
      </c>
      <c r="AY342" s="237" t="s">
        <v>127</v>
      </c>
    </row>
    <row r="343" s="1" customFormat="1" ht="25.5" customHeight="1">
      <c r="B343" s="44"/>
      <c r="C343" s="212" t="s">
        <v>622</v>
      </c>
      <c r="D343" s="212" t="s">
        <v>129</v>
      </c>
      <c r="E343" s="213" t="s">
        <v>623</v>
      </c>
      <c r="F343" s="214" t="s">
        <v>624</v>
      </c>
      <c r="G343" s="215" t="s">
        <v>251</v>
      </c>
      <c r="H343" s="216">
        <v>662.19100000000003</v>
      </c>
      <c r="I343" s="217"/>
      <c r="J343" s="218">
        <f>ROUND(I343*H343,2)</f>
        <v>0</v>
      </c>
      <c r="K343" s="214" t="s">
        <v>133</v>
      </c>
      <c r="L343" s="70"/>
      <c r="M343" s="219" t="s">
        <v>21</v>
      </c>
      <c r="N343" s="220" t="s">
        <v>43</v>
      </c>
      <c r="O343" s="45"/>
      <c r="P343" s="221">
        <f>O343*H343</f>
        <v>0</v>
      </c>
      <c r="Q343" s="221">
        <v>0</v>
      </c>
      <c r="R343" s="221">
        <f>Q343*H343</f>
        <v>0</v>
      </c>
      <c r="S343" s="221">
        <v>0</v>
      </c>
      <c r="T343" s="222">
        <f>S343*H343</f>
        <v>0</v>
      </c>
      <c r="AR343" s="22" t="s">
        <v>134</v>
      </c>
      <c r="AT343" s="22" t="s">
        <v>129</v>
      </c>
      <c r="AU343" s="22" t="s">
        <v>84</v>
      </c>
      <c r="AY343" s="22" t="s">
        <v>127</v>
      </c>
      <c r="BE343" s="223">
        <f>IF(N343="základní",J343,0)</f>
        <v>0</v>
      </c>
      <c r="BF343" s="223">
        <f>IF(N343="snížená",J343,0)</f>
        <v>0</v>
      </c>
      <c r="BG343" s="223">
        <f>IF(N343="zákl. přenesená",J343,0)</f>
        <v>0</v>
      </c>
      <c r="BH343" s="223">
        <f>IF(N343="sníž. přenesená",J343,0)</f>
        <v>0</v>
      </c>
      <c r="BI343" s="223">
        <f>IF(N343="nulová",J343,0)</f>
        <v>0</v>
      </c>
      <c r="BJ343" s="22" t="s">
        <v>77</v>
      </c>
      <c r="BK343" s="223">
        <f>ROUND(I343*H343,2)</f>
        <v>0</v>
      </c>
      <c r="BL343" s="22" t="s">
        <v>134</v>
      </c>
      <c r="BM343" s="22" t="s">
        <v>625</v>
      </c>
    </row>
    <row r="344" s="1" customFormat="1">
      <c r="B344" s="44"/>
      <c r="C344" s="72"/>
      <c r="D344" s="224" t="s">
        <v>136</v>
      </c>
      <c r="E344" s="72"/>
      <c r="F344" s="225" t="s">
        <v>615</v>
      </c>
      <c r="G344" s="72"/>
      <c r="H344" s="72"/>
      <c r="I344" s="183"/>
      <c r="J344" s="72"/>
      <c r="K344" s="72"/>
      <c r="L344" s="70"/>
      <c r="M344" s="226"/>
      <c r="N344" s="45"/>
      <c r="O344" s="45"/>
      <c r="P344" s="45"/>
      <c r="Q344" s="45"/>
      <c r="R344" s="45"/>
      <c r="S344" s="45"/>
      <c r="T344" s="93"/>
      <c r="AT344" s="22" t="s">
        <v>136</v>
      </c>
      <c r="AU344" s="22" t="s">
        <v>84</v>
      </c>
    </row>
    <row r="345" s="11" customFormat="1">
      <c r="B345" s="227"/>
      <c r="C345" s="228"/>
      <c r="D345" s="224" t="s">
        <v>148</v>
      </c>
      <c r="E345" s="229" t="s">
        <v>21</v>
      </c>
      <c r="F345" s="230" t="s">
        <v>626</v>
      </c>
      <c r="G345" s="228"/>
      <c r="H345" s="231">
        <v>354.15699999999998</v>
      </c>
      <c r="I345" s="232"/>
      <c r="J345" s="228"/>
      <c r="K345" s="228"/>
      <c r="L345" s="233"/>
      <c r="M345" s="234"/>
      <c r="N345" s="235"/>
      <c r="O345" s="235"/>
      <c r="P345" s="235"/>
      <c r="Q345" s="235"/>
      <c r="R345" s="235"/>
      <c r="S345" s="235"/>
      <c r="T345" s="236"/>
      <c r="AT345" s="237" t="s">
        <v>148</v>
      </c>
      <c r="AU345" s="237" t="s">
        <v>84</v>
      </c>
      <c r="AV345" s="11" t="s">
        <v>84</v>
      </c>
      <c r="AW345" s="11" t="s">
        <v>35</v>
      </c>
      <c r="AX345" s="11" t="s">
        <v>72</v>
      </c>
      <c r="AY345" s="237" t="s">
        <v>127</v>
      </c>
    </row>
    <row r="346" s="11" customFormat="1">
      <c r="B346" s="227"/>
      <c r="C346" s="228"/>
      <c r="D346" s="224" t="s">
        <v>148</v>
      </c>
      <c r="E346" s="229" t="s">
        <v>21</v>
      </c>
      <c r="F346" s="230" t="s">
        <v>627</v>
      </c>
      <c r="G346" s="228"/>
      <c r="H346" s="231">
        <v>308.03399999999999</v>
      </c>
      <c r="I346" s="232"/>
      <c r="J346" s="228"/>
      <c r="K346" s="228"/>
      <c r="L346" s="233"/>
      <c r="M346" s="234"/>
      <c r="N346" s="235"/>
      <c r="O346" s="235"/>
      <c r="P346" s="235"/>
      <c r="Q346" s="235"/>
      <c r="R346" s="235"/>
      <c r="S346" s="235"/>
      <c r="T346" s="236"/>
      <c r="AT346" s="237" t="s">
        <v>148</v>
      </c>
      <c r="AU346" s="237" t="s">
        <v>84</v>
      </c>
      <c r="AV346" s="11" t="s">
        <v>84</v>
      </c>
      <c r="AW346" s="11" t="s">
        <v>35</v>
      </c>
      <c r="AX346" s="11" t="s">
        <v>72</v>
      </c>
      <c r="AY346" s="237" t="s">
        <v>127</v>
      </c>
    </row>
    <row r="347" s="12" customFormat="1">
      <c r="B347" s="238"/>
      <c r="C347" s="239"/>
      <c r="D347" s="224" t="s">
        <v>148</v>
      </c>
      <c r="E347" s="240" t="s">
        <v>21</v>
      </c>
      <c r="F347" s="241" t="s">
        <v>155</v>
      </c>
      <c r="G347" s="239"/>
      <c r="H347" s="242">
        <v>662.19100000000003</v>
      </c>
      <c r="I347" s="243"/>
      <c r="J347" s="239"/>
      <c r="K347" s="239"/>
      <c r="L347" s="244"/>
      <c r="M347" s="245"/>
      <c r="N347" s="246"/>
      <c r="O347" s="246"/>
      <c r="P347" s="246"/>
      <c r="Q347" s="246"/>
      <c r="R347" s="246"/>
      <c r="S347" s="246"/>
      <c r="T347" s="247"/>
      <c r="AT347" s="248" t="s">
        <v>148</v>
      </c>
      <c r="AU347" s="248" t="s">
        <v>84</v>
      </c>
      <c r="AV347" s="12" t="s">
        <v>134</v>
      </c>
      <c r="AW347" s="12" t="s">
        <v>35</v>
      </c>
      <c r="AX347" s="12" t="s">
        <v>77</v>
      </c>
      <c r="AY347" s="248" t="s">
        <v>127</v>
      </c>
    </row>
    <row r="348" s="1" customFormat="1" ht="25.5" customHeight="1">
      <c r="B348" s="44"/>
      <c r="C348" s="212" t="s">
        <v>628</v>
      </c>
      <c r="D348" s="212" t="s">
        <v>129</v>
      </c>
      <c r="E348" s="213" t="s">
        <v>629</v>
      </c>
      <c r="F348" s="214" t="s">
        <v>619</v>
      </c>
      <c r="G348" s="215" t="s">
        <v>251</v>
      </c>
      <c r="H348" s="216">
        <v>25825.449000000001</v>
      </c>
      <c r="I348" s="217"/>
      <c r="J348" s="218">
        <f>ROUND(I348*H348,2)</f>
        <v>0</v>
      </c>
      <c r="K348" s="214" t="s">
        <v>133</v>
      </c>
      <c r="L348" s="70"/>
      <c r="M348" s="219" t="s">
        <v>21</v>
      </c>
      <c r="N348" s="220" t="s">
        <v>43</v>
      </c>
      <c r="O348" s="45"/>
      <c r="P348" s="221">
        <f>O348*H348</f>
        <v>0</v>
      </c>
      <c r="Q348" s="221">
        <v>0</v>
      </c>
      <c r="R348" s="221">
        <f>Q348*H348</f>
        <v>0</v>
      </c>
      <c r="S348" s="221">
        <v>0</v>
      </c>
      <c r="T348" s="222">
        <f>S348*H348</f>
        <v>0</v>
      </c>
      <c r="AR348" s="22" t="s">
        <v>134</v>
      </c>
      <c r="AT348" s="22" t="s">
        <v>129</v>
      </c>
      <c r="AU348" s="22" t="s">
        <v>84</v>
      </c>
      <c r="AY348" s="22" t="s">
        <v>127</v>
      </c>
      <c r="BE348" s="223">
        <f>IF(N348="základní",J348,0)</f>
        <v>0</v>
      </c>
      <c r="BF348" s="223">
        <f>IF(N348="snížená",J348,0)</f>
        <v>0</v>
      </c>
      <c r="BG348" s="223">
        <f>IF(N348="zákl. přenesená",J348,0)</f>
        <v>0</v>
      </c>
      <c r="BH348" s="223">
        <f>IF(N348="sníž. přenesená",J348,0)</f>
        <v>0</v>
      </c>
      <c r="BI348" s="223">
        <f>IF(N348="nulová",J348,0)</f>
        <v>0</v>
      </c>
      <c r="BJ348" s="22" t="s">
        <v>77</v>
      </c>
      <c r="BK348" s="223">
        <f>ROUND(I348*H348,2)</f>
        <v>0</v>
      </c>
      <c r="BL348" s="22" t="s">
        <v>134</v>
      </c>
      <c r="BM348" s="22" t="s">
        <v>630</v>
      </c>
    </row>
    <row r="349" s="1" customFormat="1">
      <c r="B349" s="44"/>
      <c r="C349" s="72"/>
      <c r="D349" s="224" t="s">
        <v>136</v>
      </c>
      <c r="E349" s="72"/>
      <c r="F349" s="225" t="s">
        <v>615</v>
      </c>
      <c r="G349" s="72"/>
      <c r="H349" s="72"/>
      <c r="I349" s="183"/>
      <c r="J349" s="72"/>
      <c r="K349" s="72"/>
      <c r="L349" s="70"/>
      <c r="M349" s="226"/>
      <c r="N349" s="45"/>
      <c r="O349" s="45"/>
      <c r="P349" s="45"/>
      <c r="Q349" s="45"/>
      <c r="R349" s="45"/>
      <c r="S349" s="45"/>
      <c r="T349" s="93"/>
      <c r="AT349" s="22" t="s">
        <v>136</v>
      </c>
      <c r="AU349" s="22" t="s">
        <v>84</v>
      </c>
    </row>
    <row r="350" s="11" customFormat="1">
      <c r="B350" s="227"/>
      <c r="C350" s="228"/>
      <c r="D350" s="224" t="s">
        <v>148</v>
      </c>
      <c r="E350" s="228"/>
      <c r="F350" s="230" t="s">
        <v>631</v>
      </c>
      <c r="G350" s="228"/>
      <c r="H350" s="231">
        <v>25825.449000000001</v>
      </c>
      <c r="I350" s="232"/>
      <c r="J350" s="228"/>
      <c r="K350" s="228"/>
      <c r="L350" s="233"/>
      <c r="M350" s="234"/>
      <c r="N350" s="235"/>
      <c r="O350" s="235"/>
      <c r="P350" s="235"/>
      <c r="Q350" s="235"/>
      <c r="R350" s="235"/>
      <c r="S350" s="235"/>
      <c r="T350" s="236"/>
      <c r="AT350" s="237" t="s">
        <v>148</v>
      </c>
      <c r="AU350" s="237" t="s">
        <v>84</v>
      </c>
      <c r="AV350" s="11" t="s">
        <v>84</v>
      </c>
      <c r="AW350" s="11" t="s">
        <v>6</v>
      </c>
      <c r="AX350" s="11" t="s">
        <v>77</v>
      </c>
      <c r="AY350" s="237" t="s">
        <v>127</v>
      </c>
    </row>
    <row r="351" s="1" customFormat="1" ht="16.5" customHeight="1">
      <c r="B351" s="44"/>
      <c r="C351" s="212" t="s">
        <v>632</v>
      </c>
      <c r="D351" s="212" t="s">
        <v>129</v>
      </c>
      <c r="E351" s="213" t="s">
        <v>633</v>
      </c>
      <c r="F351" s="214" t="s">
        <v>634</v>
      </c>
      <c r="G351" s="215" t="s">
        <v>251</v>
      </c>
      <c r="H351" s="216">
        <v>677.92600000000004</v>
      </c>
      <c r="I351" s="217"/>
      <c r="J351" s="218">
        <f>ROUND(I351*H351,2)</f>
        <v>0</v>
      </c>
      <c r="K351" s="214" t="s">
        <v>133</v>
      </c>
      <c r="L351" s="70"/>
      <c r="M351" s="219" t="s">
        <v>21</v>
      </c>
      <c r="N351" s="220" t="s">
        <v>43</v>
      </c>
      <c r="O351" s="45"/>
      <c r="P351" s="221">
        <f>O351*H351</f>
        <v>0</v>
      </c>
      <c r="Q351" s="221">
        <v>0</v>
      </c>
      <c r="R351" s="221">
        <f>Q351*H351</f>
        <v>0</v>
      </c>
      <c r="S351" s="221">
        <v>0</v>
      </c>
      <c r="T351" s="222">
        <f>S351*H351</f>
        <v>0</v>
      </c>
      <c r="AR351" s="22" t="s">
        <v>134</v>
      </c>
      <c r="AT351" s="22" t="s">
        <v>129</v>
      </c>
      <c r="AU351" s="22" t="s">
        <v>84</v>
      </c>
      <c r="AY351" s="22" t="s">
        <v>127</v>
      </c>
      <c r="BE351" s="223">
        <f>IF(N351="základní",J351,0)</f>
        <v>0</v>
      </c>
      <c r="BF351" s="223">
        <f>IF(N351="snížená",J351,0)</f>
        <v>0</v>
      </c>
      <c r="BG351" s="223">
        <f>IF(N351="zákl. přenesená",J351,0)</f>
        <v>0</v>
      </c>
      <c r="BH351" s="223">
        <f>IF(N351="sníž. přenesená",J351,0)</f>
        <v>0</v>
      </c>
      <c r="BI351" s="223">
        <f>IF(N351="nulová",J351,0)</f>
        <v>0</v>
      </c>
      <c r="BJ351" s="22" t="s">
        <v>77</v>
      </c>
      <c r="BK351" s="223">
        <f>ROUND(I351*H351,2)</f>
        <v>0</v>
      </c>
      <c r="BL351" s="22" t="s">
        <v>134</v>
      </c>
      <c r="BM351" s="22" t="s">
        <v>635</v>
      </c>
    </row>
    <row r="352" s="1" customFormat="1">
      <c r="B352" s="44"/>
      <c r="C352" s="72"/>
      <c r="D352" s="224" t="s">
        <v>136</v>
      </c>
      <c r="E352" s="72"/>
      <c r="F352" s="225" t="s">
        <v>636</v>
      </c>
      <c r="G352" s="72"/>
      <c r="H352" s="72"/>
      <c r="I352" s="183"/>
      <c r="J352" s="72"/>
      <c r="K352" s="72"/>
      <c r="L352" s="70"/>
      <c r="M352" s="226"/>
      <c r="N352" s="45"/>
      <c r="O352" s="45"/>
      <c r="P352" s="45"/>
      <c r="Q352" s="45"/>
      <c r="R352" s="45"/>
      <c r="S352" s="45"/>
      <c r="T352" s="93"/>
      <c r="AT352" s="22" t="s">
        <v>136</v>
      </c>
      <c r="AU352" s="22" t="s">
        <v>84</v>
      </c>
    </row>
    <row r="353" s="1" customFormat="1" ht="25.5" customHeight="1">
      <c r="B353" s="44"/>
      <c r="C353" s="212" t="s">
        <v>637</v>
      </c>
      <c r="D353" s="212" t="s">
        <v>129</v>
      </c>
      <c r="E353" s="213" t="s">
        <v>638</v>
      </c>
      <c r="F353" s="214" t="s">
        <v>639</v>
      </c>
      <c r="G353" s="215" t="s">
        <v>251</v>
      </c>
      <c r="H353" s="216">
        <v>354.15699999999998</v>
      </c>
      <c r="I353" s="217"/>
      <c r="J353" s="218">
        <f>ROUND(I353*H353,2)</f>
        <v>0</v>
      </c>
      <c r="K353" s="214" t="s">
        <v>133</v>
      </c>
      <c r="L353" s="70"/>
      <c r="M353" s="219" t="s">
        <v>21</v>
      </c>
      <c r="N353" s="220" t="s">
        <v>43</v>
      </c>
      <c r="O353" s="45"/>
      <c r="P353" s="221">
        <f>O353*H353</f>
        <v>0</v>
      </c>
      <c r="Q353" s="221">
        <v>0</v>
      </c>
      <c r="R353" s="221">
        <f>Q353*H353</f>
        <v>0</v>
      </c>
      <c r="S353" s="221">
        <v>0</v>
      </c>
      <c r="T353" s="222">
        <f>S353*H353</f>
        <v>0</v>
      </c>
      <c r="AR353" s="22" t="s">
        <v>134</v>
      </c>
      <c r="AT353" s="22" t="s">
        <v>129</v>
      </c>
      <c r="AU353" s="22" t="s">
        <v>84</v>
      </c>
      <c r="AY353" s="22" t="s">
        <v>127</v>
      </c>
      <c r="BE353" s="223">
        <f>IF(N353="základní",J353,0)</f>
        <v>0</v>
      </c>
      <c r="BF353" s="223">
        <f>IF(N353="snížená",J353,0)</f>
        <v>0</v>
      </c>
      <c r="BG353" s="223">
        <f>IF(N353="zákl. přenesená",J353,0)</f>
        <v>0</v>
      </c>
      <c r="BH353" s="223">
        <f>IF(N353="sníž. přenesená",J353,0)</f>
        <v>0</v>
      </c>
      <c r="BI353" s="223">
        <f>IF(N353="nulová",J353,0)</f>
        <v>0</v>
      </c>
      <c r="BJ353" s="22" t="s">
        <v>77</v>
      </c>
      <c r="BK353" s="223">
        <f>ROUND(I353*H353,2)</f>
        <v>0</v>
      </c>
      <c r="BL353" s="22" t="s">
        <v>134</v>
      </c>
      <c r="BM353" s="22" t="s">
        <v>640</v>
      </c>
    </row>
    <row r="354" s="1" customFormat="1">
      <c r="B354" s="44"/>
      <c r="C354" s="72"/>
      <c r="D354" s="224" t="s">
        <v>136</v>
      </c>
      <c r="E354" s="72"/>
      <c r="F354" s="225" t="s">
        <v>641</v>
      </c>
      <c r="G354" s="72"/>
      <c r="H354" s="72"/>
      <c r="I354" s="183"/>
      <c r="J354" s="72"/>
      <c r="K354" s="72"/>
      <c r="L354" s="70"/>
      <c r="M354" s="226"/>
      <c r="N354" s="45"/>
      <c r="O354" s="45"/>
      <c r="P354" s="45"/>
      <c r="Q354" s="45"/>
      <c r="R354" s="45"/>
      <c r="S354" s="45"/>
      <c r="T354" s="93"/>
      <c r="AT354" s="22" t="s">
        <v>136</v>
      </c>
      <c r="AU354" s="22" t="s">
        <v>84</v>
      </c>
    </row>
    <row r="355" s="11" customFormat="1">
      <c r="B355" s="227"/>
      <c r="C355" s="228"/>
      <c r="D355" s="224" t="s">
        <v>148</v>
      </c>
      <c r="E355" s="229" t="s">
        <v>21</v>
      </c>
      <c r="F355" s="230" t="s">
        <v>626</v>
      </c>
      <c r="G355" s="228"/>
      <c r="H355" s="231">
        <v>354.15699999999998</v>
      </c>
      <c r="I355" s="232"/>
      <c r="J355" s="228"/>
      <c r="K355" s="228"/>
      <c r="L355" s="233"/>
      <c r="M355" s="234"/>
      <c r="N355" s="235"/>
      <c r="O355" s="235"/>
      <c r="P355" s="235"/>
      <c r="Q355" s="235"/>
      <c r="R355" s="235"/>
      <c r="S355" s="235"/>
      <c r="T355" s="236"/>
      <c r="AT355" s="237" t="s">
        <v>148</v>
      </c>
      <c r="AU355" s="237" t="s">
        <v>84</v>
      </c>
      <c r="AV355" s="11" t="s">
        <v>84</v>
      </c>
      <c r="AW355" s="11" t="s">
        <v>35</v>
      </c>
      <c r="AX355" s="11" t="s">
        <v>77</v>
      </c>
      <c r="AY355" s="237" t="s">
        <v>127</v>
      </c>
    </row>
    <row r="356" s="1" customFormat="1" ht="25.5" customHeight="1">
      <c r="B356" s="44"/>
      <c r="C356" s="212" t="s">
        <v>642</v>
      </c>
      <c r="D356" s="212" t="s">
        <v>129</v>
      </c>
      <c r="E356" s="213" t="s">
        <v>643</v>
      </c>
      <c r="F356" s="214" t="s">
        <v>644</v>
      </c>
      <c r="G356" s="215" t="s">
        <v>251</v>
      </c>
      <c r="H356" s="216">
        <v>308.03399999999999</v>
      </c>
      <c r="I356" s="217"/>
      <c r="J356" s="218">
        <f>ROUND(I356*H356,2)</f>
        <v>0</v>
      </c>
      <c r="K356" s="214" t="s">
        <v>133</v>
      </c>
      <c r="L356" s="70"/>
      <c r="M356" s="219" t="s">
        <v>21</v>
      </c>
      <c r="N356" s="220" t="s">
        <v>43</v>
      </c>
      <c r="O356" s="45"/>
      <c r="P356" s="221">
        <f>O356*H356</f>
        <v>0</v>
      </c>
      <c r="Q356" s="221">
        <v>0</v>
      </c>
      <c r="R356" s="221">
        <f>Q356*H356</f>
        <v>0</v>
      </c>
      <c r="S356" s="221">
        <v>0</v>
      </c>
      <c r="T356" s="222">
        <f>S356*H356</f>
        <v>0</v>
      </c>
      <c r="AR356" s="22" t="s">
        <v>134</v>
      </c>
      <c r="AT356" s="22" t="s">
        <v>129</v>
      </c>
      <c r="AU356" s="22" t="s">
        <v>84</v>
      </c>
      <c r="AY356" s="22" t="s">
        <v>127</v>
      </c>
      <c r="BE356" s="223">
        <f>IF(N356="základní",J356,0)</f>
        <v>0</v>
      </c>
      <c r="BF356" s="223">
        <f>IF(N356="snížená",J356,0)</f>
        <v>0</v>
      </c>
      <c r="BG356" s="223">
        <f>IF(N356="zákl. přenesená",J356,0)</f>
        <v>0</v>
      </c>
      <c r="BH356" s="223">
        <f>IF(N356="sníž. přenesená",J356,0)</f>
        <v>0</v>
      </c>
      <c r="BI356" s="223">
        <f>IF(N356="nulová",J356,0)</f>
        <v>0</v>
      </c>
      <c r="BJ356" s="22" t="s">
        <v>77</v>
      </c>
      <c r="BK356" s="223">
        <f>ROUND(I356*H356,2)</f>
        <v>0</v>
      </c>
      <c r="BL356" s="22" t="s">
        <v>134</v>
      </c>
      <c r="BM356" s="22" t="s">
        <v>645</v>
      </c>
    </row>
    <row r="357" s="1" customFormat="1">
      <c r="B357" s="44"/>
      <c r="C357" s="72"/>
      <c r="D357" s="224" t="s">
        <v>136</v>
      </c>
      <c r="E357" s="72"/>
      <c r="F357" s="225" t="s">
        <v>641</v>
      </c>
      <c r="G357" s="72"/>
      <c r="H357" s="72"/>
      <c r="I357" s="183"/>
      <c r="J357" s="72"/>
      <c r="K357" s="72"/>
      <c r="L357" s="70"/>
      <c r="M357" s="226"/>
      <c r="N357" s="45"/>
      <c r="O357" s="45"/>
      <c r="P357" s="45"/>
      <c r="Q357" s="45"/>
      <c r="R357" s="45"/>
      <c r="S357" s="45"/>
      <c r="T357" s="93"/>
      <c r="AT357" s="22" t="s">
        <v>136</v>
      </c>
      <c r="AU357" s="22" t="s">
        <v>84</v>
      </c>
    </row>
    <row r="358" s="11" customFormat="1">
      <c r="B358" s="227"/>
      <c r="C358" s="228"/>
      <c r="D358" s="224" t="s">
        <v>148</v>
      </c>
      <c r="E358" s="229" t="s">
        <v>21</v>
      </c>
      <c r="F358" s="230" t="s">
        <v>627</v>
      </c>
      <c r="G358" s="228"/>
      <c r="H358" s="231">
        <v>308.03399999999999</v>
      </c>
      <c r="I358" s="232"/>
      <c r="J358" s="228"/>
      <c r="K358" s="228"/>
      <c r="L358" s="233"/>
      <c r="M358" s="234"/>
      <c r="N358" s="235"/>
      <c r="O358" s="235"/>
      <c r="P358" s="235"/>
      <c r="Q358" s="235"/>
      <c r="R358" s="235"/>
      <c r="S358" s="235"/>
      <c r="T358" s="236"/>
      <c r="AT358" s="237" t="s">
        <v>148</v>
      </c>
      <c r="AU358" s="237" t="s">
        <v>84</v>
      </c>
      <c r="AV358" s="11" t="s">
        <v>84</v>
      </c>
      <c r="AW358" s="11" t="s">
        <v>35</v>
      </c>
      <c r="AX358" s="11" t="s">
        <v>77</v>
      </c>
      <c r="AY358" s="237" t="s">
        <v>127</v>
      </c>
    </row>
    <row r="359" s="1" customFormat="1" ht="25.5" customHeight="1">
      <c r="B359" s="44"/>
      <c r="C359" s="212" t="s">
        <v>646</v>
      </c>
      <c r="D359" s="212" t="s">
        <v>129</v>
      </c>
      <c r="E359" s="213" t="s">
        <v>647</v>
      </c>
      <c r="F359" s="214" t="s">
        <v>281</v>
      </c>
      <c r="G359" s="215" t="s">
        <v>251</v>
      </c>
      <c r="H359" s="216">
        <v>15.436</v>
      </c>
      <c r="I359" s="217"/>
      <c r="J359" s="218">
        <f>ROUND(I359*H359,2)</f>
        <v>0</v>
      </c>
      <c r="K359" s="214" t="s">
        <v>133</v>
      </c>
      <c r="L359" s="70"/>
      <c r="M359" s="219" t="s">
        <v>21</v>
      </c>
      <c r="N359" s="220" t="s">
        <v>43</v>
      </c>
      <c r="O359" s="45"/>
      <c r="P359" s="221">
        <f>O359*H359</f>
        <v>0</v>
      </c>
      <c r="Q359" s="221">
        <v>0</v>
      </c>
      <c r="R359" s="221">
        <f>Q359*H359</f>
        <v>0</v>
      </c>
      <c r="S359" s="221">
        <v>0</v>
      </c>
      <c r="T359" s="222">
        <f>S359*H359</f>
        <v>0</v>
      </c>
      <c r="AR359" s="22" t="s">
        <v>134</v>
      </c>
      <c r="AT359" s="22" t="s">
        <v>129</v>
      </c>
      <c r="AU359" s="22" t="s">
        <v>84</v>
      </c>
      <c r="AY359" s="22" t="s">
        <v>127</v>
      </c>
      <c r="BE359" s="223">
        <f>IF(N359="základní",J359,0)</f>
        <v>0</v>
      </c>
      <c r="BF359" s="223">
        <f>IF(N359="snížená",J359,0)</f>
        <v>0</v>
      </c>
      <c r="BG359" s="223">
        <f>IF(N359="zákl. přenesená",J359,0)</f>
        <v>0</v>
      </c>
      <c r="BH359" s="223">
        <f>IF(N359="sníž. přenesená",J359,0)</f>
        <v>0</v>
      </c>
      <c r="BI359" s="223">
        <f>IF(N359="nulová",J359,0)</f>
        <v>0</v>
      </c>
      <c r="BJ359" s="22" t="s">
        <v>77</v>
      </c>
      <c r="BK359" s="223">
        <f>ROUND(I359*H359,2)</f>
        <v>0</v>
      </c>
      <c r="BL359" s="22" t="s">
        <v>134</v>
      </c>
      <c r="BM359" s="22" t="s">
        <v>648</v>
      </c>
    </row>
    <row r="360" s="1" customFormat="1">
      <c r="B360" s="44"/>
      <c r="C360" s="72"/>
      <c r="D360" s="224" t="s">
        <v>136</v>
      </c>
      <c r="E360" s="72"/>
      <c r="F360" s="225" t="s">
        <v>641</v>
      </c>
      <c r="G360" s="72"/>
      <c r="H360" s="72"/>
      <c r="I360" s="183"/>
      <c r="J360" s="72"/>
      <c r="K360" s="72"/>
      <c r="L360" s="70"/>
      <c r="M360" s="226"/>
      <c r="N360" s="45"/>
      <c r="O360" s="45"/>
      <c r="P360" s="45"/>
      <c r="Q360" s="45"/>
      <c r="R360" s="45"/>
      <c r="S360" s="45"/>
      <c r="T360" s="93"/>
      <c r="AT360" s="22" t="s">
        <v>136</v>
      </c>
      <c r="AU360" s="22" t="s">
        <v>84</v>
      </c>
    </row>
    <row r="361" s="11" customFormat="1">
      <c r="B361" s="227"/>
      <c r="C361" s="228"/>
      <c r="D361" s="224" t="s">
        <v>148</v>
      </c>
      <c r="E361" s="229" t="s">
        <v>21</v>
      </c>
      <c r="F361" s="230" t="s">
        <v>616</v>
      </c>
      <c r="G361" s="228"/>
      <c r="H361" s="231">
        <v>15.436</v>
      </c>
      <c r="I361" s="232"/>
      <c r="J361" s="228"/>
      <c r="K361" s="228"/>
      <c r="L361" s="233"/>
      <c r="M361" s="234"/>
      <c r="N361" s="235"/>
      <c r="O361" s="235"/>
      <c r="P361" s="235"/>
      <c r="Q361" s="235"/>
      <c r="R361" s="235"/>
      <c r="S361" s="235"/>
      <c r="T361" s="236"/>
      <c r="AT361" s="237" t="s">
        <v>148</v>
      </c>
      <c r="AU361" s="237" t="s">
        <v>84</v>
      </c>
      <c r="AV361" s="11" t="s">
        <v>84</v>
      </c>
      <c r="AW361" s="11" t="s">
        <v>35</v>
      </c>
      <c r="AX361" s="11" t="s">
        <v>77</v>
      </c>
      <c r="AY361" s="237" t="s">
        <v>127</v>
      </c>
    </row>
    <row r="362" s="10" customFormat="1" ht="29.88" customHeight="1">
      <c r="B362" s="196"/>
      <c r="C362" s="197"/>
      <c r="D362" s="198" t="s">
        <v>71</v>
      </c>
      <c r="E362" s="210" t="s">
        <v>649</v>
      </c>
      <c r="F362" s="210" t="s">
        <v>650</v>
      </c>
      <c r="G362" s="197"/>
      <c r="H362" s="197"/>
      <c r="I362" s="200"/>
      <c r="J362" s="211">
        <f>BK362</f>
        <v>0</v>
      </c>
      <c r="K362" s="197"/>
      <c r="L362" s="202"/>
      <c r="M362" s="203"/>
      <c r="N362" s="204"/>
      <c r="O362" s="204"/>
      <c r="P362" s="205">
        <f>P363</f>
        <v>0</v>
      </c>
      <c r="Q362" s="204"/>
      <c r="R362" s="205">
        <f>R363</f>
        <v>0</v>
      </c>
      <c r="S362" s="204"/>
      <c r="T362" s="206">
        <f>T363</f>
        <v>0</v>
      </c>
      <c r="AR362" s="207" t="s">
        <v>77</v>
      </c>
      <c r="AT362" s="208" t="s">
        <v>71</v>
      </c>
      <c r="AU362" s="208" t="s">
        <v>77</v>
      </c>
      <c r="AY362" s="207" t="s">
        <v>127</v>
      </c>
      <c r="BK362" s="209">
        <f>BK363</f>
        <v>0</v>
      </c>
    </row>
    <row r="363" s="1" customFormat="1" ht="25.5" customHeight="1">
      <c r="B363" s="44"/>
      <c r="C363" s="212" t="s">
        <v>651</v>
      </c>
      <c r="D363" s="212" t="s">
        <v>129</v>
      </c>
      <c r="E363" s="213" t="s">
        <v>652</v>
      </c>
      <c r="F363" s="214" t="s">
        <v>653</v>
      </c>
      <c r="G363" s="215" t="s">
        <v>251</v>
      </c>
      <c r="H363" s="216">
        <v>504.47300000000001</v>
      </c>
      <c r="I363" s="217"/>
      <c r="J363" s="218">
        <f>ROUND(I363*H363,2)</f>
        <v>0</v>
      </c>
      <c r="K363" s="214" t="s">
        <v>133</v>
      </c>
      <c r="L363" s="70"/>
      <c r="M363" s="219" t="s">
        <v>21</v>
      </c>
      <c r="N363" s="220" t="s">
        <v>43</v>
      </c>
      <c r="O363" s="45"/>
      <c r="P363" s="221">
        <f>O363*H363</f>
        <v>0</v>
      </c>
      <c r="Q363" s="221">
        <v>0</v>
      </c>
      <c r="R363" s="221">
        <f>Q363*H363</f>
        <v>0</v>
      </c>
      <c r="S363" s="221">
        <v>0</v>
      </c>
      <c r="T363" s="222">
        <f>S363*H363</f>
        <v>0</v>
      </c>
      <c r="AR363" s="22" t="s">
        <v>134</v>
      </c>
      <c r="AT363" s="22" t="s">
        <v>129</v>
      </c>
      <c r="AU363" s="22" t="s">
        <v>84</v>
      </c>
      <c r="AY363" s="22" t="s">
        <v>127</v>
      </c>
      <c r="BE363" s="223">
        <f>IF(N363="základní",J363,0)</f>
        <v>0</v>
      </c>
      <c r="BF363" s="223">
        <f>IF(N363="snížená",J363,0)</f>
        <v>0</v>
      </c>
      <c r="BG363" s="223">
        <f>IF(N363="zákl. přenesená",J363,0)</f>
        <v>0</v>
      </c>
      <c r="BH363" s="223">
        <f>IF(N363="sníž. přenesená",J363,0)</f>
        <v>0</v>
      </c>
      <c r="BI363" s="223">
        <f>IF(N363="nulová",J363,0)</f>
        <v>0</v>
      </c>
      <c r="BJ363" s="22" t="s">
        <v>77</v>
      </c>
      <c r="BK363" s="223">
        <f>ROUND(I363*H363,2)</f>
        <v>0</v>
      </c>
      <c r="BL363" s="22" t="s">
        <v>134</v>
      </c>
      <c r="BM363" s="22" t="s">
        <v>654</v>
      </c>
    </row>
    <row r="364" s="10" customFormat="1" ht="37.44001" customHeight="1">
      <c r="B364" s="196"/>
      <c r="C364" s="197"/>
      <c r="D364" s="198" t="s">
        <v>71</v>
      </c>
      <c r="E364" s="199" t="s">
        <v>655</v>
      </c>
      <c r="F364" s="199" t="s">
        <v>656</v>
      </c>
      <c r="G364" s="197"/>
      <c r="H364" s="197"/>
      <c r="I364" s="200"/>
      <c r="J364" s="201">
        <f>BK364</f>
        <v>0</v>
      </c>
      <c r="K364" s="197"/>
      <c r="L364" s="202"/>
      <c r="M364" s="203"/>
      <c r="N364" s="204"/>
      <c r="O364" s="204"/>
      <c r="P364" s="205">
        <f>P365+P372</f>
        <v>0</v>
      </c>
      <c r="Q364" s="204"/>
      <c r="R364" s="205">
        <f>R365+R372</f>
        <v>0.18959999999999999</v>
      </c>
      <c r="S364" s="204"/>
      <c r="T364" s="206">
        <f>T365+T372</f>
        <v>0</v>
      </c>
      <c r="AR364" s="207" t="s">
        <v>84</v>
      </c>
      <c r="AT364" s="208" t="s">
        <v>71</v>
      </c>
      <c r="AU364" s="208" t="s">
        <v>72</v>
      </c>
      <c r="AY364" s="207" t="s">
        <v>127</v>
      </c>
      <c r="BK364" s="209">
        <f>BK365+BK372</f>
        <v>0</v>
      </c>
    </row>
    <row r="365" s="10" customFormat="1" ht="19.92" customHeight="1">
      <c r="B365" s="196"/>
      <c r="C365" s="197"/>
      <c r="D365" s="198" t="s">
        <v>71</v>
      </c>
      <c r="E365" s="210" t="s">
        <v>657</v>
      </c>
      <c r="F365" s="210" t="s">
        <v>658</v>
      </c>
      <c r="G365" s="197"/>
      <c r="H365" s="197"/>
      <c r="I365" s="200"/>
      <c r="J365" s="211">
        <f>BK365</f>
        <v>0</v>
      </c>
      <c r="K365" s="197"/>
      <c r="L365" s="202"/>
      <c r="M365" s="203"/>
      <c r="N365" s="204"/>
      <c r="O365" s="204"/>
      <c r="P365" s="205">
        <f>SUM(P366:P371)</f>
        <v>0</v>
      </c>
      <c r="Q365" s="204"/>
      <c r="R365" s="205">
        <f>SUM(R366:R371)</f>
        <v>0.18959999999999999</v>
      </c>
      <c r="S365" s="204"/>
      <c r="T365" s="206">
        <f>SUM(T366:T371)</f>
        <v>0</v>
      </c>
      <c r="AR365" s="207" t="s">
        <v>84</v>
      </c>
      <c r="AT365" s="208" t="s">
        <v>71</v>
      </c>
      <c r="AU365" s="208" t="s">
        <v>77</v>
      </c>
      <c r="AY365" s="207" t="s">
        <v>127</v>
      </c>
      <c r="BK365" s="209">
        <f>SUM(BK366:BK371)</f>
        <v>0</v>
      </c>
    </row>
    <row r="366" s="1" customFormat="1" ht="38.25" customHeight="1">
      <c r="B366" s="44"/>
      <c r="C366" s="212" t="s">
        <v>659</v>
      </c>
      <c r="D366" s="212" t="s">
        <v>129</v>
      </c>
      <c r="E366" s="213" t="s">
        <v>660</v>
      </c>
      <c r="F366" s="214" t="s">
        <v>661</v>
      </c>
      <c r="G366" s="215" t="s">
        <v>145</v>
      </c>
      <c r="H366" s="216">
        <v>158</v>
      </c>
      <c r="I366" s="217"/>
      <c r="J366" s="218">
        <f>ROUND(I366*H366,2)</f>
        <v>0</v>
      </c>
      <c r="K366" s="214" t="s">
        <v>133</v>
      </c>
      <c r="L366" s="70"/>
      <c r="M366" s="219" t="s">
        <v>21</v>
      </c>
      <c r="N366" s="220" t="s">
        <v>43</v>
      </c>
      <c r="O366" s="45"/>
      <c r="P366" s="221">
        <f>O366*H366</f>
        <v>0</v>
      </c>
      <c r="Q366" s="221">
        <v>0.00068000000000000005</v>
      </c>
      <c r="R366" s="221">
        <f>Q366*H366</f>
        <v>0.10744000000000001</v>
      </c>
      <c r="S366" s="221">
        <v>0</v>
      </c>
      <c r="T366" s="222">
        <f>S366*H366</f>
        <v>0</v>
      </c>
      <c r="AR366" s="22" t="s">
        <v>215</v>
      </c>
      <c r="AT366" s="22" t="s">
        <v>129</v>
      </c>
      <c r="AU366" s="22" t="s">
        <v>84</v>
      </c>
      <c r="AY366" s="22" t="s">
        <v>127</v>
      </c>
      <c r="BE366" s="223">
        <f>IF(N366="základní",J366,0)</f>
        <v>0</v>
      </c>
      <c r="BF366" s="223">
        <f>IF(N366="snížená",J366,0)</f>
        <v>0</v>
      </c>
      <c r="BG366" s="223">
        <f>IF(N366="zákl. přenesená",J366,0)</f>
        <v>0</v>
      </c>
      <c r="BH366" s="223">
        <f>IF(N366="sníž. přenesená",J366,0)</f>
        <v>0</v>
      </c>
      <c r="BI366" s="223">
        <f>IF(N366="nulová",J366,0)</f>
        <v>0</v>
      </c>
      <c r="BJ366" s="22" t="s">
        <v>77</v>
      </c>
      <c r="BK366" s="223">
        <f>ROUND(I366*H366,2)</f>
        <v>0</v>
      </c>
      <c r="BL366" s="22" t="s">
        <v>215</v>
      </c>
      <c r="BM366" s="22" t="s">
        <v>662</v>
      </c>
    </row>
    <row r="367" s="11" customFormat="1">
      <c r="B367" s="227"/>
      <c r="C367" s="228"/>
      <c r="D367" s="224" t="s">
        <v>148</v>
      </c>
      <c r="E367" s="229" t="s">
        <v>21</v>
      </c>
      <c r="F367" s="230" t="s">
        <v>663</v>
      </c>
      <c r="G367" s="228"/>
      <c r="H367" s="231">
        <v>158</v>
      </c>
      <c r="I367" s="232"/>
      <c r="J367" s="228"/>
      <c r="K367" s="228"/>
      <c r="L367" s="233"/>
      <c r="M367" s="234"/>
      <c r="N367" s="235"/>
      <c r="O367" s="235"/>
      <c r="P367" s="235"/>
      <c r="Q367" s="235"/>
      <c r="R367" s="235"/>
      <c r="S367" s="235"/>
      <c r="T367" s="236"/>
      <c r="AT367" s="237" t="s">
        <v>148</v>
      </c>
      <c r="AU367" s="237" t="s">
        <v>84</v>
      </c>
      <c r="AV367" s="11" t="s">
        <v>84</v>
      </c>
      <c r="AW367" s="11" t="s">
        <v>35</v>
      </c>
      <c r="AX367" s="11" t="s">
        <v>77</v>
      </c>
      <c r="AY367" s="237" t="s">
        <v>127</v>
      </c>
    </row>
    <row r="368" s="1" customFormat="1" ht="25.5" customHeight="1">
      <c r="B368" s="44"/>
      <c r="C368" s="212" t="s">
        <v>664</v>
      </c>
      <c r="D368" s="212" t="s">
        <v>129</v>
      </c>
      <c r="E368" s="213" t="s">
        <v>665</v>
      </c>
      <c r="F368" s="214" t="s">
        <v>666</v>
      </c>
      <c r="G368" s="215" t="s">
        <v>179</v>
      </c>
      <c r="H368" s="216">
        <v>316</v>
      </c>
      <c r="I368" s="217"/>
      <c r="J368" s="218">
        <f>ROUND(I368*H368,2)</f>
        <v>0</v>
      </c>
      <c r="K368" s="214" t="s">
        <v>133</v>
      </c>
      <c r="L368" s="70"/>
      <c r="M368" s="219" t="s">
        <v>21</v>
      </c>
      <c r="N368" s="220" t="s">
        <v>43</v>
      </c>
      <c r="O368" s="45"/>
      <c r="P368" s="221">
        <f>O368*H368</f>
        <v>0</v>
      </c>
      <c r="Q368" s="221">
        <v>0.00025999999999999998</v>
      </c>
      <c r="R368" s="221">
        <f>Q368*H368</f>
        <v>0.082159999999999997</v>
      </c>
      <c r="S368" s="221">
        <v>0</v>
      </c>
      <c r="T368" s="222">
        <f>S368*H368</f>
        <v>0</v>
      </c>
      <c r="AR368" s="22" t="s">
        <v>215</v>
      </c>
      <c r="AT368" s="22" t="s">
        <v>129</v>
      </c>
      <c r="AU368" s="22" t="s">
        <v>84</v>
      </c>
      <c r="AY368" s="22" t="s">
        <v>127</v>
      </c>
      <c r="BE368" s="223">
        <f>IF(N368="základní",J368,0)</f>
        <v>0</v>
      </c>
      <c r="BF368" s="223">
        <f>IF(N368="snížená",J368,0)</f>
        <v>0</v>
      </c>
      <c r="BG368" s="223">
        <f>IF(N368="zákl. přenesená",J368,0)</f>
        <v>0</v>
      </c>
      <c r="BH368" s="223">
        <f>IF(N368="sníž. přenesená",J368,0)</f>
        <v>0</v>
      </c>
      <c r="BI368" s="223">
        <f>IF(N368="nulová",J368,0)</f>
        <v>0</v>
      </c>
      <c r="BJ368" s="22" t="s">
        <v>77</v>
      </c>
      <c r="BK368" s="223">
        <f>ROUND(I368*H368,2)</f>
        <v>0</v>
      </c>
      <c r="BL368" s="22" t="s">
        <v>215</v>
      </c>
      <c r="BM368" s="22" t="s">
        <v>667</v>
      </c>
    </row>
    <row r="369" s="11" customFormat="1">
      <c r="B369" s="227"/>
      <c r="C369" s="228"/>
      <c r="D369" s="224" t="s">
        <v>148</v>
      </c>
      <c r="E369" s="229" t="s">
        <v>21</v>
      </c>
      <c r="F369" s="230" t="s">
        <v>668</v>
      </c>
      <c r="G369" s="228"/>
      <c r="H369" s="231">
        <v>316</v>
      </c>
      <c r="I369" s="232"/>
      <c r="J369" s="228"/>
      <c r="K369" s="228"/>
      <c r="L369" s="233"/>
      <c r="M369" s="234"/>
      <c r="N369" s="235"/>
      <c r="O369" s="235"/>
      <c r="P369" s="235"/>
      <c r="Q369" s="235"/>
      <c r="R369" s="235"/>
      <c r="S369" s="235"/>
      <c r="T369" s="236"/>
      <c r="AT369" s="237" t="s">
        <v>148</v>
      </c>
      <c r="AU369" s="237" t="s">
        <v>84</v>
      </c>
      <c r="AV369" s="11" t="s">
        <v>84</v>
      </c>
      <c r="AW369" s="11" t="s">
        <v>35</v>
      </c>
      <c r="AX369" s="11" t="s">
        <v>77</v>
      </c>
      <c r="AY369" s="237" t="s">
        <v>127</v>
      </c>
    </row>
    <row r="370" s="1" customFormat="1" ht="38.25" customHeight="1">
      <c r="B370" s="44"/>
      <c r="C370" s="212" t="s">
        <v>669</v>
      </c>
      <c r="D370" s="212" t="s">
        <v>129</v>
      </c>
      <c r="E370" s="213" t="s">
        <v>670</v>
      </c>
      <c r="F370" s="214" t="s">
        <v>671</v>
      </c>
      <c r="G370" s="215" t="s">
        <v>251</v>
      </c>
      <c r="H370" s="216">
        <v>0.19</v>
      </c>
      <c r="I370" s="217"/>
      <c r="J370" s="218">
        <f>ROUND(I370*H370,2)</f>
        <v>0</v>
      </c>
      <c r="K370" s="214" t="s">
        <v>133</v>
      </c>
      <c r="L370" s="70"/>
      <c r="M370" s="219" t="s">
        <v>21</v>
      </c>
      <c r="N370" s="220" t="s">
        <v>43</v>
      </c>
      <c r="O370" s="45"/>
      <c r="P370" s="221">
        <f>O370*H370</f>
        <v>0</v>
      </c>
      <c r="Q370" s="221">
        <v>0</v>
      </c>
      <c r="R370" s="221">
        <f>Q370*H370</f>
        <v>0</v>
      </c>
      <c r="S370" s="221">
        <v>0</v>
      </c>
      <c r="T370" s="222">
        <f>S370*H370</f>
        <v>0</v>
      </c>
      <c r="AR370" s="22" t="s">
        <v>215</v>
      </c>
      <c r="AT370" s="22" t="s">
        <v>129</v>
      </c>
      <c r="AU370" s="22" t="s">
        <v>84</v>
      </c>
      <c r="AY370" s="22" t="s">
        <v>127</v>
      </c>
      <c r="BE370" s="223">
        <f>IF(N370="základní",J370,0)</f>
        <v>0</v>
      </c>
      <c r="BF370" s="223">
        <f>IF(N370="snížená",J370,0)</f>
        <v>0</v>
      </c>
      <c r="BG370" s="223">
        <f>IF(N370="zákl. přenesená",J370,0)</f>
        <v>0</v>
      </c>
      <c r="BH370" s="223">
        <f>IF(N370="sníž. přenesená",J370,0)</f>
        <v>0</v>
      </c>
      <c r="BI370" s="223">
        <f>IF(N370="nulová",J370,0)</f>
        <v>0</v>
      </c>
      <c r="BJ370" s="22" t="s">
        <v>77</v>
      </c>
      <c r="BK370" s="223">
        <f>ROUND(I370*H370,2)</f>
        <v>0</v>
      </c>
      <c r="BL370" s="22" t="s">
        <v>215</v>
      </c>
      <c r="BM370" s="22" t="s">
        <v>672</v>
      </c>
    </row>
    <row r="371" s="1" customFormat="1">
      <c r="B371" s="44"/>
      <c r="C371" s="72"/>
      <c r="D371" s="224" t="s">
        <v>136</v>
      </c>
      <c r="E371" s="72"/>
      <c r="F371" s="225" t="s">
        <v>673</v>
      </c>
      <c r="G371" s="72"/>
      <c r="H371" s="72"/>
      <c r="I371" s="183"/>
      <c r="J371" s="72"/>
      <c r="K371" s="72"/>
      <c r="L371" s="70"/>
      <c r="M371" s="226"/>
      <c r="N371" s="45"/>
      <c r="O371" s="45"/>
      <c r="P371" s="45"/>
      <c r="Q371" s="45"/>
      <c r="R371" s="45"/>
      <c r="S371" s="45"/>
      <c r="T371" s="93"/>
      <c r="AT371" s="22" t="s">
        <v>136</v>
      </c>
      <c r="AU371" s="22" t="s">
        <v>84</v>
      </c>
    </row>
    <row r="372" s="10" customFormat="1" ht="29.88" customHeight="1">
      <c r="B372" s="196"/>
      <c r="C372" s="197"/>
      <c r="D372" s="198" t="s">
        <v>71</v>
      </c>
      <c r="E372" s="210" t="s">
        <v>674</v>
      </c>
      <c r="F372" s="210" t="s">
        <v>675</v>
      </c>
      <c r="G372" s="197"/>
      <c r="H372" s="197"/>
      <c r="I372" s="200"/>
      <c r="J372" s="211">
        <f>BK372</f>
        <v>0</v>
      </c>
      <c r="K372" s="197"/>
      <c r="L372" s="202"/>
      <c r="M372" s="203"/>
      <c r="N372" s="204"/>
      <c r="O372" s="204"/>
      <c r="P372" s="205">
        <f>SUM(P373:P374)</f>
        <v>0</v>
      </c>
      <c r="Q372" s="204"/>
      <c r="R372" s="205">
        <f>SUM(R373:R374)</f>
        <v>0</v>
      </c>
      <c r="S372" s="204"/>
      <c r="T372" s="206">
        <f>SUM(T373:T374)</f>
        <v>0</v>
      </c>
      <c r="AR372" s="207" t="s">
        <v>84</v>
      </c>
      <c r="AT372" s="208" t="s">
        <v>71</v>
      </c>
      <c r="AU372" s="208" t="s">
        <v>77</v>
      </c>
      <c r="AY372" s="207" t="s">
        <v>127</v>
      </c>
      <c r="BK372" s="209">
        <f>SUM(BK373:BK374)</f>
        <v>0</v>
      </c>
    </row>
    <row r="373" s="1" customFormat="1" ht="25.5" customHeight="1">
      <c r="B373" s="44"/>
      <c r="C373" s="212" t="s">
        <v>676</v>
      </c>
      <c r="D373" s="212" t="s">
        <v>129</v>
      </c>
      <c r="E373" s="213" t="s">
        <v>677</v>
      </c>
      <c r="F373" s="214" t="s">
        <v>678</v>
      </c>
      <c r="G373" s="215" t="s">
        <v>179</v>
      </c>
      <c r="H373" s="216">
        <v>105</v>
      </c>
      <c r="I373" s="217"/>
      <c r="J373" s="218">
        <f>ROUND(I373*H373,2)</f>
        <v>0</v>
      </c>
      <c r="K373" s="214" t="s">
        <v>21</v>
      </c>
      <c r="L373" s="70"/>
      <c r="M373" s="219" t="s">
        <v>21</v>
      </c>
      <c r="N373" s="220" t="s">
        <v>43</v>
      </c>
      <c r="O373" s="45"/>
      <c r="P373" s="221">
        <f>O373*H373</f>
        <v>0</v>
      </c>
      <c r="Q373" s="221">
        <v>0</v>
      </c>
      <c r="R373" s="221">
        <f>Q373*H373</f>
        <v>0</v>
      </c>
      <c r="S373" s="221">
        <v>0</v>
      </c>
      <c r="T373" s="222">
        <f>S373*H373</f>
        <v>0</v>
      </c>
      <c r="AR373" s="22" t="s">
        <v>215</v>
      </c>
      <c r="AT373" s="22" t="s">
        <v>129</v>
      </c>
      <c r="AU373" s="22" t="s">
        <v>84</v>
      </c>
      <c r="AY373" s="22" t="s">
        <v>127</v>
      </c>
      <c r="BE373" s="223">
        <f>IF(N373="základní",J373,0)</f>
        <v>0</v>
      </c>
      <c r="BF373" s="223">
        <f>IF(N373="snížená",J373,0)</f>
        <v>0</v>
      </c>
      <c r="BG373" s="223">
        <f>IF(N373="zákl. přenesená",J373,0)</f>
        <v>0</v>
      </c>
      <c r="BH373" s="223">
        <f>IF(N373="sníž. přenesená",J373,0)</f>
        <v>0</v>
      </c>
      <c r="BI373" s="223">
        <f>IF(N373="nulová",J373,0)</f>
        <v>0</v>
      </c>
      <c r="BJ373" s="22" t="s">
        <v>77</v>
      </c>
      <c r="BK373" s="223">
        <f>ROUND(I373*H373,2)</f>
        <v>0</v>
      </c>
      <c r="BL373" s="22" t="s">
        <v>215</v>
      </c>
      <c r="BM373" s="22" t="s">
        <v>679</v>
      </c>
    </row>
    <row r="374" s="1" customFormat="1" ht="25.5" customHeight="1">
      <c r="B374" s="44"/>
      <c r="C374" s="212" t="s">
        <v>680</v>
      </c>
      <c r="D374" s="212" t="s">
        <v>129</v>
      </c>
      <c r="E374" s="213" t="s">
        <v>681</v>
      </c>
      <c r="F374" s="214" t="s">
        <v>682</v>
      </c>
      <c r="G374" s="215" t="s">
        <v>179</v>
      </c>
      <c r="H374" s="216">
        <v>70</v>
      </c>
      <c r="I374" s="217"/>
      <c r="J374" s="218">
        <f>ROUND(I374*H374,2)</f>
        <v>0</v>
      </c>
      <c r="K374" s="214" t="s">
        <v>21</v>
      </c>
      <c r="L374" s="70"/>
      <c r="M374" s="219" t="s">
        <v>21</v>
      </c>
      <c r="N374" s="220" t="s">
        <v>43</v>
      </c>
      <c r="O374" s="45"/>
      <c r="P374" s="221">
        <f>O374*H374</f>
        <v>0</v>
      </c>
      <c r="Q374" s="221">
        <v>0</v>
      </c>
      <c r="R374" s="221">
        <f>Q374*H374</f>
        <v>0</v>
      </c>
      <c r="S374" s="221">
        <v>0</v>
      </c>
      <c r="T374" s="222">
        <f>S374*H374</f>
        <v>0</v>
      </c>
      <c r="AR374" s="22" t="s">
        <v>215</v>
      </c>
      <c r="AT374" s="22" t="s">
        <v>129</v>
      </c>
      <c r="AU374" s="22" t="s">
        <v>84</v>
      </c>
      <c r="AY374" s="22" t="s">
        <v>127</v>
      </c>
      <c r="BE374" s="223">
        <f>IF(N374="základní",J374,0)</f>
        <v>0</v>
      </c>
      <c r="BF374" s="223">
        <f>IF(N374="snížená",J374,0)</f>
        <v>0</v>
      </c>
      <c r="BG374" s="223">
        <f>IF(N374="zákl. přenesená",J374,0)</f>
        <v>0</v>
      </c>
      <c r="BH374" s="223">
        <f>IF(N374="sníž. přenesená",J374,0)</f>
        <v>0</v>
      </c>
      <c r="BI374" s="223">
        <f>IF(N374="nulová",J374,0)</f>
        <v>0</v>
      </c>
      <c r="BJ374" s="22" t="s">
        <v>77</v>
      </c>
      <c r="BK374" s="223">
        <f>ROUND(I374*H374,2)</f>
        <v>0</v>
      </c>
      <c r="BL374" s="22" t="s">
        <v>215</v>
      </c>
      <c r="BM374" s="22" t="s">
        <v>683</v>
      </c>
    </row>
    <row r="375" s="10" customFormat="1" ht="37.44001" customHeight="1">
      <c r="B375" s="196"/>
      <c r="C375" s="197"/>
      <c r="D375" s="198" t="s">
        <v>71</v>
      </c>
      <c r="E375" s="199" t="s">
        <v>684</v>
      </c>
      <c r="F375" s="199" t="s">
        <v>685</v>
      </c>
      <c r="G375" s="197"/>
      <c r="H375" s="197"/>
      <c r="I375" s="200"/>
      <c r="J375" s="201">
        <f>BK375</f>
        <v>0</v>
      </c>
      <c r="K375" s="197"/>
      <c r="L375" s="202"/>
      <c r="M375" s="203"/>
      <c r="N375" s="204"/>
      <c r="O375" s="204"/>
      <c r="P375" s="205">
        <f>P376+P381+P383+P386+P388+P390</f>
        <v>0</v>
      </c>
      <c r="Q375" s="204"/>
      <c r="R375" s="205">
        <f>R376+R381+R383+R386+R388+R390</f>
        <v>0</v>
      </c>
      <c r="S375" s="204"/>
      <c r="T375" s="206">
        <f>T376+T381+T383+T386+T388+T390</f>
        <v>0</v>
      </c>
      <c r="AR375" s="207" t="s">
        <v>156</v>
      </c>
      <c r="AT375" s="208" t="s">
        <v>71</v>
      </c>
      <c r="AU375" s="208" t="s">
        <v>72</v>
      </c>
      <c r="AY375" s="207" t="s">
        <v>127</v>
      </c>
      <c r="BK375" s="209">
        <f>BK376+BK381+BK383+BK386+BK388+BK390</f>
        <v>0</v>
      </c>
    </row>
    <row r="376" s="10" customFormat="1" ht="19.92" customHeight="1">
      <c r="B376" s="196"/>
      <c r="C376" s="197"/>
      <c r="D376" s="198" t="s">
        <v>71</v>
      </c>
      <c r="E376" s="210" t="s">
        <v>686</v>
      </c>
      <c r="F376" s="210" t="s">
        <v>687</v>
      </c>
      <c r="G376" s="197"/>
      <c r="H376" s="197"/>
      <c r="I376" s="200"/>
      <c r="J376" s="211">
        <f>BK376</f>
        <v>0</v>
      </c>
      <c r="K376" s="197"/>
      <c r="L376" s="202"/>
      <c r="M376" s="203"/>
      <c r="N376" s="204"/>
      <c r="O376" s="204"/>
      <c r="P376" s="205">
        <f>SUM(P377:P380)</f>
        <v>0</v>
      </c>
      <c r="Q376" s="204"/>
      <c r="R376" s="205">
        <f>SUM(R377:R380)</f>
        <v>0</v>
      </c>
      <c r="S376" s="204"/>
      <c r="T376" s="206">
        <f>SUM(T377:T380)</f>
        <v>0</v>
      </c>
      <c r="AR376" s="207" t="s">
        <v>156</v>
      </c>
      <c r="AT376" s="208" t="s">
        <v>71</v>
      </c>
      <c r="AU376" s="208" t="s">
        <v>77</v>
      </c>
      <c r="AY376" s="207" t="s">
        <v>127</v>
      </c>
      <c r="BK376" s="209">
        <f>SUM(BK377:BK380)</f>
        <v>0</v>
      </c>
    </row>
    <row r="377" s="1" customFormat="1" ht="16.5" customHeight="1">
      <c r="B377" s="44"/>
      <c r="C377" s="212" t="s">
        <v>688</v>
      </c>
      <c r="D377" s="212" t="s">
        <v>129</v>
      </c>
      <c r="E377" s="213" t="s">
        <v>689</v>
      </c>
      <c r="F377" s="214" t="s">
        <v>690</v>
      </c>
      <c r="G377" s="215" t="s">
        <v>691</v>
      </c>
      <c r="H377" s="216">
        <v>1</v>
      </c>
      <c r="I377" s="217"/>
      <c r="J377" s="218">
        <f>ROUND(I377*H377,2)</f>
        <v>0</v>
      </c>
      <c r="K377" s="214" t="s">
        <v>133</v>
      </c>
      <c r="L377" s="70"/>
      <c r="M377" s="219" t="s">
        <v>21</v>
      </c>
      <c r="N377" s="220" t="s">
        <v>43</v>
      </c>
      <c r="O377" s="45"/>
      <c r="P377" s="221">
        <f>O377*H377</f>
        <v>0</v>
      </c>
      <c r="Q377" s="221">
        <v>0</v>
      </c>
      <c r="R377" s="221">
        <f>Q377*H377</f>
        <v>0</v>
      </c>
      <c r="S377" s="221">
        <v>0</v>
      </c>
      <c r="T377" s="222">
        <f>S377*H377</f>
        <v>0</v>
      </c>
      <c r="AR377" s="22" t="s">
        <v>692</v>
      </c>
      <c r="AT377" s="22" t="s">
        <v>129</v>
      </c>
      <c r="AU377" s="22" t="s">
        <v>84</v>
      </c>
      <c r="AY377" s="22" t="s">
        <v>127</v>
      </c>
      <c r="BE377" s="223">
        <f>IF(N377="základní",J377,0)</f>
        <v>0</v>
      </c>
      <c r="BF377" s="223">
        <f>IF(N377="snížená",J377,0)</f>
        <v>0</v>
      </c>
      <c r="BG377" s="223">
        <f>IF(N377="zákl. přenesená",J377,0)</f>
        <v>0</v>
      </c>
      <c r="BH377" s="223">
        <f>IF(N377="sníž. přenesená",J377,0)</f>
        <v>0</v>
      </c>
      <c r="BI377" s="223">
        <f>IF(N377="nulová",J377,0)</f>
        <v>0</v>
      </c>
      <c r="BJ377" s="22" t="s">
        <v>77</v>
      </c>
      <c r="BK377" s="223">
        <f>ROUND(I377*H377,2)</f>
        <v>0</v>
      </c>
      <c r="BL377" s="22" t="s">
        <v>692</v>
      </c>
      <c r="BM377" s="22" t="s">
        <v>693</v>
      </c>
    </row>
    <row r="378" s="1" customFormat="1" ht="16.5" customHeight="1">
      <c r="B378" s="44"/>
      <c r="C378" s="212" t="s">
        <v>694</v>
      </c>
      <c r="D378" s="212" t="s">
        <v>129</v>
      </c>
      <c r="E378" s="213" t="s">
        <v>695</v>
      </c>
      <c r="F378" s="214" t="s">
        <v>696</v>
      </c>
      <c r="G378" s="215" t="s">
        <v>691</v>
      </c>
      <c r="H378" s="216">
        <v>1</v>
      </c>
      <c r="I378" s="217"/>
      <c r="J378" s="218">
        <f>ROUND(I378*H378,2)</f>
        <v>0</v>
      </c>
      <c r="K378" s="214" t="s">
        <v>133</v>
      </c>
      <c r="L378" s="70"/>
      <c r="M378" s="219" t="s">
        <v>21</v>
      </c>
      <c r="N378" s="220" t="s">
        <v>43</v>
      </c>
      <c r="O378" s="45"/>
      <c r="P378" s="221">
        <f>O378*H378</f>
        <v>0</v>
      </c>
      <c r="Q378" s="221">
        <v>0</v>
      </c>
      <c r="R378" s="221">
        <f>Q378*H378</f>
        <v>0</v>
      </c>
      <c r="S378" s="221">
        <v>0</v>
      </c>
      <c r="T378" s="222">
        <f>S378*H378</f>
        <v>0</v>
      </c>
      <c r="AR378" s="22" t="s">
        <v>692</v>
      </c>
      <c r="AT378" s="22" t="s">
        <v>129</v>
      </c>
      <c r="AU378" s="22" t="s">
        <v>84</v>
      </c>
      <c r="AY378" s="22" t="s">
        <v>127</v>
      </c>
      <c r="BE378" s="223">
        <f>IF(N378="základní",J378,0)</f>
        <v>0</v>
      </c>
      <c r="BF378" s="223">
        <f>IF(N378="snížená",J378,0)</f>
        <v>0</v>
      </c>
      <c r="BG378" s="223">
        <f>IF(N378="zákl. přenesená",J378,0)</f>
        <v>0</v>
      </c>
      <c r="BH378" s="223">
        <f>IF(N378="sníž. přenesená",J378,0)</f>
        <v>0</v>
      </c>
      <c r="BI378" s="223">
        <f>IF(N378="nulová",J378,0)</f>
        <v>0</v>
      </c>
      <c r="BJ378" s="22" t="s">
        <v>77</v>
      </c>
      <c r="BK378" s="223">
        <f>ROUND(I378*H378,2)</f>
        <v>0</v>
      </c>
      <c r="BL378" s="22" t="s">
        <v>692</v>
      </c>
      <c r="BM378" s="22" t="s">
        <v>697</v>
      </c>
    </row>
    <row r="379" s="1" customFormat="1" ht="16.5" customHeight="1">
      <c r="B379" s="44"/>
      <c r="C379" s="212" t="s">
        <v>698</v>
      </c>
      <c r="D379" s="212" t="s">
        <v>129</v>
      </c>
      <c r="E379" s="213" t="s">
        <v>699</v>
      </c>
      <c r="F379" s="214" t="s">
        <v>700</v>
      </c>
      <c r="G379" s="215" t="s">
        <v>691</v>
      </c>
      <c r="H379" s="216">
        <v>1</v>
      </c>
      <c r="I379" s="217"/>
      <c r="J379" s="218">
        <f>ROUND(I379*H379,2)</f>
        <v>0</v>
      </c>
      <c r="K379" s="214" t="s">
        <v>133</v>
      </c>
      <c r="L379" s="70"/>
      <c r="M379" s="219" t="s">
        <v>21</v>
      </c>
      <c r="N379" s="220" t="s">
        <v>43</v>
      </c>
      <c r="O379" s="45"/>
      <c r="P379" s="221">
        <f>O379*H379</f>
        <v>0</v>
      </c>
      <c r="Q379" s="221">
        <v>0</v>
      </c>
      <c r="R379" s="221">
        <f>Q379*H379</f>
        <v>0</v>
      </c>
      <c r="S379" s="221">
        <v>0</v>
      </c>
      <c r="T379" s="222">
        <f>S379*H379</f>
        <v>0</v>
      </c>
      <c r="AR379" s="22" t="s">
        <v>692</v>
      </c>
      <c r="AT379" s="22" t="s">
        <v>129</v>
      </c>
      <c r="AU379" s="22" t="s">
        <v>84</v>
      </c>
      <c r="AY379" s="22" t="s">
        <v>127</v>
      </c>
      <c r="BE379" s="223">
        <f>IF(N379="základní",J379,0)</f>
        <v>0</v>
      </c>
      <c r="BF379" s="223">
        <f>IF(N379="snížená",J379,0)</f>
        <v>0</v>
      </c>
      <c r="BG379" s="223">
        <f>IF(N379="zákl. přenesená",J379,0)</f>
        <v>0</v>
      </c>
      <c r="BH379" s="223">
        <f>IF(N379="sníž. přenesená",J379,0)</f>
        <v>0</v>
      </c>
      <c r="BI379" s="223">
        <f>IF(N379="nulová",J379,0)</f>
        <v>0</v>
      </c>
      <c r="BJ379" s="22" t="s">
        <v>77</v>
      </c>
      <c r="BK379" s="223">
        <f>ROUND(I379*H379,2)</f>
        <v>0</v>
      </c>
      <c r="BL379" s="22" t="s">
        <v>692</v>
      </c>
      <c r="BM379" s="22" t="s">
        <v>701</v>
      </c>
    </row>
    <row r="380" s="1" customFormat="1" ht="16.5" customHeight="1">
      <c r="B380" s="44"/>
      <c r="C380" s="212" t="s">
        <v>702</v>
      </c>
      <c r="D380" s="212" t="s">
        <v>129</v>
      </c>
      <c r="E380" s="213" t="s">
        <v>703</v>
      </c>
      <c r="F380" s="214" t="s">
        <v>704</v>
      </c>
      <c r="G380" s="215" t="s">
        <v>691</v>
      </c>
      <c r="H380" s="216">
        <v>1</v>
      </c>
      <c r="I380" s="217"/>
      <c r="J380" s="218">
        <f>ROUND(I380*H380,2)</f>
        <v>0</v>
      </c>
      <c r="K380" s="214" t="s">
        <v>133</v>
      </c>
      <c r="L380" s="70"/>
      <c r="M380" s="219" t="s">
        <v>21</v>
      </c>
      <c r="N380" s="220" t="s">
        <v>43</v>
      </c>
      <c r="O380" s="45"/>
      <c r="P380" s="221">
        <f>O380*H380</f>
        <v>0</v>
      </c>
      <c r="Q380" s="221">
        <v>0</v>
      </c>
      <c r="R380" s="221">
        <f>Q380*H380</f>
        <v>0</v>
      </c>
      <c r="S380" s="221">
        <v>0</v>
      </c>
      <c r="T380" s="222">
        <f>S380*H380</f>
        <v>0</v>
      </c>
      <c r="AR380" s="22" t="s">
        <v>692</v>
      </c>
      <c r="AT380" s="22" t="s">
        <v>129</v>
      </c>
      <c r="AU380" s="22" t="s">
        <v>84</v>
      </c>
      <c r="AY380" s="22" t="s">
        <v>127</v>
      </c>
      <c r="BE380" s="223">
        <f>IF(N380="základní",J380,0)</f>
        <v>0</v>
      </c>
      <c r="BF380" s="223">
        <f>IF(N380="snížená",J380,0)</f>
        <v>0</v>
      </c>
      <c r="BG380" s="223">
        <f>IF(N380="zákl. přenesená",J380,0)</f>
        <v>0</v>
      </c>
      <c r="BH380" s="223">
        <f>IF(N380="sníž. přenesená",J380,0)</f>
        <v>0</v>
      </c>
      <c r="BI380" s="223">
        <f>IF(N380="nulová",J380,0)</f>
        <v>0</v>
      </c>
      <c r="BJ380" s="22" t="s">
        <v>77</v>
      </c>
      <c r="BK380" s="223">
        <f>ROUND(I380*H380,2)</f>
        <v>0</v>
      </c>
      <c r="BL380" s="22" t="s">
        <v>692</v>
      </c>
      <c r="BM380" s="22" t="s">
        <v>705</v>
      </c>
    </row>
    <row r="381" s="10" customFormat="1" ht="29.88" customHeight="1">
      <c r="B381" s="196"/>
      <c r="C381" s="197"/>
      <c r="D381" s="198" t="s">
        <v>71</v>
      </c>
      <c r="E381" s="210" t="s">
        <v>706</v>
      </c>
      <c r="F381" s="210" t="s">
        <v>707</v>
      </c>
      <c r="G381" s="197"/>
      <c r="H381" s="197"/>
      <c r="I381" s="200"/>
      <c r="J381" s="211">
        <f>BK381</f>
        <v>0</v>
      </c>
      <c r="K381" s="197"/>
      <c r="L381" s="202"/>
      <c r="M381" s="203"/>
      <c r="N381" s="204"/>
      <c r="O381" s="204"/>
      <c r="P381" s="205">
        <f>P382</f>
        <v>0</v>
      </c>
      <c r="Q381" s="204"/>
      <c r="R381" s="205">
        <f>R382</f>
        <v>0</v>
      </c>
      <c r="S381" s="204"/>
      <c r="T381" s="206">
        <f>T382</f>
        <v>0</v>
      </c>
      <c r="AR381" s="207" t="s">
        <v>156</v>
      </c>
      <c r="AT381" s="208" t="s">
        <v>71</v>
      </c>
      <c r="AU381" s="208" t="s">
        <v>77</v>
      </c>
      <c r="AY381" s="207" t="s">
        <v>127</v>
      </c>
      <c r="BK381" s="209">
        <f>BK382</f>
        <v>0</v>
      </c>
    </row>
    <row r="382" s="1" customFormat="1" ht="16.5" customHeight="1">
      <c r="B382" s="44"/>
      <c r="C382" s="212" t="s">
        <v>708</v>
      </c>
      <c r="D382" s="212" t="s">
        <v>129</v>
      </c>
      <c r="E382" s="213" t="s">
        <v>709</v>
      </c>
      <c r="F382" s="214" t="s">
        <v>707</v>
      </c>
      <c r="G382" s="215" t="s">
        <v>691</v>
      </c>
      <c r="H382" s="216">
        <v>1</v>
      </c>
      <c r="I382" s="217"/>
      <c r="J382" s="218">
        <f>ROUND(I382*H382,2)</f>
        <v>0</v>
      </c>
      <c r="K382" s="214" t="s">
        <v>133</v>
      </c>
      <c r="L382" s="70"/>
      <c r="M382" s="219" t="s">
        <v>21</v>
      </c>
      <c r="N382" s="220" t="s">
        <v>43</v>
      </c>
      <c r="O382" s="45"/>
      <c r="P382" s="221">
        <f>O382*H382</f>
        <v>0</v>
      </c>
      <c r="Q382" s="221">
        <v>0</v>
      </c>
      <c r="R382" s="221">
        <f>Q382*H382</f>
        <v>0</v>
      </c>
      <c r="S382" s="221">
        <v>0</v>
      </c>
      <c r="T382" s="222">
        <f>S382*H382</f>
        <v>0</v>
      </c>
      <c r="AR382" s="22" t="s">
        <v>692</v>
      </c>
      <c r="AT382" s="22" t="s">
        <v>129</v>
      </c>
      <c r="AU382" s="22" t="s">
        <v>84</v>
      </c>
      <c r="AY382" s="22" t="s">
        <v>127</v>
      </c>
      <c r="BE382" s="223">
        <f>IF(N382="základní",J382,0)</f>
        <v>0</v>
      </c>
      <c r="BF382" s="223">
        <f>IF(N382="snížená",J382,0)</f>
        <v>0</v>
      </c>
      <c r="BG382" s="223">
        <f>IF(N382="zákl. přenesená",J382,0)</f>
        <v>0</v>
      </c>
      <c r="BH382" s="223">
        <f>IF(N382="sníž. přenesená",J382,0)</f>
        <v>0</v>
      </c>
      <c r="BI382" s="223">
        <f>IF(N382="nulová",J382,0)</f>
        <v>0</v>
      </c>
      <c r="BJ382" s="22" t="s">
        <v>77</v>
      </c>
      <c r="BK382" s="223">
        <f>ROUND(I382*H382,2)</f>
        <v>0</v>
      </c>
      <c r="BL382" s="22" t="s">
        <v>692</v>
      </c>
      <c r="BM382" s="22" t="s">
        <v>710</v>
      </c>
    </row>
    <row r="383" s="10" customFormat="1" ht="29.88" customHeight="1">
      <c r="B383" s="196"/>
      <c r="C383" s="197"/>
      <c r="D383" s="198" t="s">
        <v>71</v>
      </c>
      <c r="E383" s="210" t="s">
        <v>711</v>
      </c>
      <c r="F383" s="210" t="s">
        <v>712</v>
      </c>
      <c r="G383" s="197"/>
      <c r="H383" s="197"/>
      <c r="I383" s="200"/>
      <c r="J383" s="211">
        <f>BK383</f>
        <v>0</v>
      </c>
      <c r="K383" s="197"/>
      <c r="L383" s="202"/>
      <c r="M383" s="203"/>
      <c r="N383" s="204"/>
      <c r="O383" s="204"/>
      <c r="P383" s="205">
        <f>SUM(P384:P385)</f>
        <v>0</v>
      </c>
      <c r="Q383" s="204"/>
      <c r="R383" s="205">
        <f>SUM(R384:R385)</f>
        <v>0</v>
      </c>
      <c r="S383" s="204"/>
      <c r="T383" s="206">
        <f>SUM(T384:T385)</f>
        <v>0</v>
      </c>
      <c r="AR383" s="207" t="s">
        <v>156</v>
      </c>
      <c r="AT383" s="208" t="s">
        <v>71</v>
      </c>
      <c r="AU383" s="208" t="s">
        <v>77</v>
      </c>
      <c r="AY383" s="207" t="s">
        <v>127</v>
      </c>
      <c r="BK383" s="209">
        <f>SUM(BK384:BK385)</f>
        <v>0</v>
      </c>
    </row>
    <row r="384" s="1" customFormat="1" ht="16.5" customHeight="1">
      <c r="B384" s="44"/>
      <c r="C384" s="212" t="s">
        <v>713</v>
      </c>
      <c r="D384" s="212" t="s">
        <v>129</v>
      </c>
      <c r="E384" s="213" t="s">
        <v>714</v>
      </c>
      <c r="F384" s="214" t="s">
        <v>715</v>
      </c>
      <c r="G384" s="215" t="s">
        <v>691</v>
      </c>
      <c r="H384" s="216">
        <v>1</v>
      </c>
      <c r="I384" s="217"/>
      <c r="J384" s="218">
        <f>ROUND(I384*H384,2)</f>
        <v>0</v>
      </c>
      <c r="K384" s="214" t="s">
        <v>133</v>
      </c>
      <c r="L384" s="70"/>
      <c r="M384" s="219" t="s">
        <v>21</v>
      </c>
      <c r="N384" s="220" t="s">
        <v>43</v>
      </c>
      <c r="O384" s="45"/>
      <c r="P384" s="221">
        <f>O384*H384</f>
        <v>0</v>
      </c>
      <c r="Q384" s="221">
        <v>0</v>
      </c>
      <c r="R384" s="221">
        <f>Q384*H384</f>
        <v>0</v>
      </c>
      <c r="S384" s="221">
        <v>0</v>
      </c>
      <c r="T384" s="222">
        <f>S384*H384</f>
        <v>0</v>
      </c>
      <c r="AR384" s="22" t="s">
        <v>692</v>
      </c>
      <c r="AT384" s="22" t="s">
        <v>129</v>
      </c>
      <c r="AU384" s="22" t="s">
        <v>84</v>
      </c>
      <c r="AY384" s="22" t="s">
        <v>127</v>
      </c>
      <c r="BE384" s="223">
        <f>IF(N384="základní",J384,0)</f>
        <v>0</v>
      </c>
      <c r="BF384" s="223">
        <f>IF(N384="snížená",J384,0)</f>
        <v>0</v>
      </c>
      <c r="BG384" s="223">
        <f>IF(N384="zákl. přenesená",J384,0)</f>
        <v>0</v>
      </c>
      <c r="BH384" s="223">
        <f>IF(N384="sníž. přenesená",J384,0)</f>
        <v>0</v>
      </c>
      <c r="BI384" s="223">
        <f>IF(N384="nulová",J384,0)</f>
        <v>0</v>
      </c>
      <c r="BJ384" s="22" t="s">
        <v>77</v>
      </c>
      <c r="BK384" s="223">
        <f>ROUND(I384*H384,2)</f>
        <v>0</v>
      </c>
      <c r="BL384" s="22" t="s">
        <v>692</v>
      </c>
      <c r="BM384" s="22" t="s">
        <v>716</v>
      </c>
    </row>
    <row r="385" s="1" customFormat="1" ht="16.5" customHeight="1">
      <c r="B385" s="44"/>
      <c r="C385" s="212" t="s">
        <v>717</v>
      </c>
      <c r="D385" s="212" t="s">
        <v>129</v>
      </c>
      <c r="E385" s="213" t="s">
        <v>718</v>
      </c>
      <c r="F385" s="214" t="s">
        <v>719</v>
      </c>
      <c r="G385" s="215" t="s">
        <v>691</v>
      </c>
      <c r="H385" s="216">
        <v>1</v>
      </c>
      <c r="I385" s="217"/>
      <c r="J385" s="218">
        <f>ROUND(I385*H385,2)</f>
        <v>0</v>
      </c>
      <c r="K385" s="214" t="s">
        <v>133</v>
      </c>
      <c r="L385" s="70"/>
      <c r="M385" s="219" t="s">
        <v>21</v>
      </c>
      <c r="N385" s="220" t="s">
        <v>43</v>
      </c>
      <c r="O385" s="45"/>
      <c r="P385" s="221">
        <f>O385*H385</f>
        <v>0</v>
      </c>
      <c r="Q385" s="221">
        <v>0</v>
      </c>
      <c r="R385" s="221">
        <f>Q385*H385</f>
        <v>0</v>
      </c>
      <c r="S385" s="221">
        <v>0</v>
      </c>
      <c r="T385" s="222">
        <f>S385*H385</f>
        <v>0</v>
      </c>
      <c r="AR385" s="22" t="s">
        <v>692</v>
      </c>
      <c r="AT385" s="22" t="s">
        <v>129</v>
      </c>
      <c r="AU385" s="22" t="s">
        <v>84</v>
      </c>
      <c r="AY385" s="22" t="s">
        <v>127</v>
      </c>
      <c r="BE385" s="223">
        <f>IF(N385="základní",J385,0)</f>
        <v>0</v>
      </c>
      <c r="BF385" s="223">
        <f>IF(N385="snížená",J385,0)</f>
        <v>0</v>
      </c>
      <c r="BG385" s="223">
        <f>IF(N385="zákl. přenesená",J385,0)</f>
        <v>0</v>
      </c>
      <c r="BH385" s="223">
        <f>IF(N385="sníž. přenesená",J385,0)</f>
        <v>0</v>
      </c>
      <c r="BI385" s="223">
        <f>IF(N385="nulová",J385,0)</f>
        <v>0</v>
      </c>
      <c r="BJ385" s="22" t="s">
        <v>77</v>
      </c>
      <c r="BK385" s="223">
        <f>ROUND(I385*H385,2)</f>
        <v>0</v>
      </c>
      <c r="BL385" s="22" t="s">
        <v>692</v>
      </c>
      <c r="BM385" s="22" t="s">
        <v>720</v>
      </c>
    </row>
    <row r="386" s="10" customFormat="1" ht="29.88" customHeight="1">
      <c r="B386" s="196"/>
      <c r="C386" s="197"/>
      <c r="D386" s="198" t="s">
        <v>71</v>
      </c>
      <c r="E386" s="210" t="s">
        <v>721</v>
      </c>
      <c r="F386" s="210" t="s">
        <v>722</v>
      </c>
      <c r="G386" s="197"/>
      <c r="H386" s="197"/>
      <c r="I386" s="200"/>
      <c r="J386" s="211">
        <f>BK386</f>
        <v>0</v>
      </c>
      <c r="K386" s="197"/>
      <c r="L386" s="202"/>
      <c r="M386" s="203"/>
      <c r="N386" s="204"/>
      <c r="O386" s="204"/>
      <c r="P386" s="205">
        <f>P387</f>
        <v>0</v>
      </c>
      <c r="Q386" s="204"/>
      <c r="R386" s="205">
        <f>R387</f>
        <v>0</v>
      </c>
      <c r="S386" s="204"/>
      <c r="T386" s="206">
        <f>T387</f>
        <v>0</v>
      </c>
      <c r="AR386" s="207" t="s">
        <v>156</v>
      </c>
      <c r="AT386" s="208" t="s">
        <v>71</v>
      </c>
      <c r="AU386" s="208" t="s">
        <v>77</v>
      </c>
      <c r="AY386" s="207" t="s">
        <v>127</v>
      </c>
      <c r="BK386" s="209">
        <f>BK387</f>
        <v>0</v>
      </c>
    </row>
    <row r="387" s="1" customFormat="1" ht="16.5" customHeight="1">
      <c r="B387" s="44"/>
      <c r="C387" s="212" t="s">
        <v>723</v>
      </c>
      <c r="D387" s="212" t="s">
        <v>129</v>
      </c>
      <c r="E387" s="213" t="s">
        <v>724</v>
      </c>
      <c r="F387" s="214" t="s">
        <v>725</v>
      </c>
      <c r="G387" s="215" t="s">
        <v>691</v>
      </c>
      <c r="H387" s="216">
        <v>1</v>
      </c>
      <c r="I387" s="217"/>
      <c r="J387" s="218">
        <f>ROUND(I387*H387,2)</f>
        <v>0</v>
      </c>
      <c r="K387" s="214" t="s">
        <v>133</v>
      </c>
      <c r="L387" s="70"/>
      <c r="M387" s="219" t="s">
        <v>21</v>
      </c>
      <c r="N387" s="220" t="s">
        <v>43</v>
      </c>
      <c r="O387" s="45"/>
      <c r="P387" s="221">
        <f>O387*H387</f>
        <v>0</v>
      </c>
      <c r="Q387" s="221">
        <v>0</v>
      </c>
      <c r="R387" s="221">
        <f>Q387*H387</f>
        <v>0</v>
      </c>
      <c r="S387" s="221">
        <v>0</v>
      </c>
      <c r="T387" s="222">
        <f>S387*H387</f>
        <v>0</v>
      </c>
      <c r="AR387" s="22" t="s">
        <v>692</v>
      </c>
      <c r="AT387" s="22" t="s">
        <v>129</v>
      </c>
      <c r="AU387" s="22" t="s">
        <v>84</v>
      </c>
      <c r="AY387" s="22" t="s">
        <v>127</v>
      </c>
      <c r="BE387" s="223">
        <f>IF(N387="základní",J387,0)</f>
        <v>0</v>
      </c>
      <c r="BF387" s="223">
        <f>IF(N387="snížená",J387,0)</f>
        <v>0</v>
      </c>
      <c r="BG387" s="223">
        <f>IF(N387="zákl. přenesená",J387,0)</f>
        <v>0</v>
      </c>
      <c r="BH387" s="223">
        <f>IF(N387="sníž. přenesená",J387,0)</f>
        <v>0</v>
      </c>
      <c r="BI387" s="223">
        <f>IF(N387="nulová",J387,0)</f>
        <v>0</v>
      </c>
      <c r="BJ387" s="22" t="s">
        <v>77</v>
      </c>
      <c r="BK387" s="223">
        <f>ROUND(I387*H387,2)</f>
        <v>0</v>
      </c>
      <c r="BL387" s="22" t="s">
        <v>692</v>
      </c>
      <c r="BM387" s="22" t="s">
        <v>726</v>
      </c>
    </row>
    <row r="388" s="10" customFormat="1" ht="29.88" customHeight="1">
      <c r="B388" s="196"/>
      <c r="C388" s="197"/>
      <c r="D388" s="198" t="s">
        <v>71</v>
      </c>
      <c r="E388" s="210" t="s">
        <v>727</v>
      </c>
      <c r="F388" s="210" t="s">
        <v>728</v>
      </c>
      <c r="G388" s="197"/>
      <c r="H388" s="197"/>
      <c r="I388" s="200"/>
      <c r="J388" s="211">
        <f>BK388</f>
        <v>0</v>
      </c>
      <c r="K388" s="197"/>
      <c r="L388" s="202"/>
      <c r="M388" s="203"/>
      <c r="N388" s="204"/>
      <c r="O388" s="204"/>
      <c r="P388" s="205">
        <f>P389</f>
        <v>0</v>
      </c>
      <c r="Q388" s="204"/>
      <c r="R388" s="205">
        <f>R389</f>
        <v>0</v>
      </c>
      <c r="S388" s="204"/>
      <c r="T388" s="206">
        <f>T389</f>
        <v>0</v>
      </c>
      <c r="AR388" s="207" t="s">
        <v>156</v>
      </c>
      <c r="AT388" s="208" t="s">
        <v>71</v>
      </c>
      <c r="AU388" s="208" t="s">
        <v>77</v>
      </c>
      <c r="AY388" s="207" t="s">
        <v>127</v>
      </c>
      <c r="BK388" s="209">
        <f>BK389</f>
        <v>0</v>
      </c>
    </row>
    <row r="389" s="1" customFormat="1" ht="16.5" customHeight="1">
      <c r="B389" s="44"/>
      <c r="C389" s="212" t="s">
        <v>729</v>
      </c>
      <c r="D389" s="212" t="s">
        <v>129</v>
      </c>
      <c r="E389" s="213" t="s">
        <v>730</v>
      </c>
      <c r="F389" s="214" t="s">
        <v>728</v>
      </c>
      <c r="G389" s="215" t="s">
        <v>691</v>
      </c>
      <c r="H389" s="216">
        <v>1</v>
      </c>
      <c r="I389" s="217"/>
      <c r="J389" s="218">
        <f>ROUND(I389*H389,2)</f>
        <v>0</v>
      </c>
      <c r="K389" s="214" t="s">
        <v>133</v>
      </c>
      <c r="L389" s="70"/>
      <c r="M389" s="219" t="s">
        <v>21</v>
      </c>
      <c r="N389" s="220" t="s">
        <v>43</v>
      </c>
      <c r="O389" s="45"/>
      <c r="P389" s="221">
        <f>O389*H389</f>
        <v>0</v>
      </c>
      <c r="Q389" s="221">
        <v>0</v>
      </c>
      <c r="R389" s="221">
        <f>Q389*H389</f>
        <v>0</v>
      </c>
      <c r="S389" s="221">
        <v>0</v>
      </c>
      <c r="T389" s="222">
        <f>S389*H389</f>
        <v>0</v>
      </c>
      <c r="AR389" s="22" t="s">
        <v>692</v>
      </c>
      <c r="AT389" s="22" t="s">
        <v>129</v>
      </c>
      <c r="AU389" s="22" t="s">
        <v>84</v>
      </c>
      <c r="AY389" s="22" t="s">
        <v>127</v>
      </c>
      <c r="BE389" s="223">
        <f>IF(N389="základní",J389,0)</f>
        <v>0</v>
      </c>
      <c r="BF389" s="223">
        <f>IF(N389="snížená",J389,0)</f>
        <v>0</v>
      </c>
      <c r="BG389" s="223">
        <f>IF(N389="zákl. přenesená",J389,0)</f>
        <v>0</v>
      </c>
      <c r="BH389" s="223">
        <f>IF(N389="sníž. přenesená",J389,0)</f>
        <v>0</v>
      </c>
      <c r="BI389" s="223">
        <f>IF(N389="nulová",J389,0)</f>
        <v>0</v>
      </c>
      <c r="BJ389" s="22" t="s">
        <v>77</v>
      </c>
      <c r="BK389" s="223">
        <f>ROUND(I389*H389,2)</f>
        <v>0</v>
      </c>
      <c r="BL389" s="22" t="s">
        <v>692</v>
      </c>
      <c r="BM389" s="22" t="s">
        <v>731</v>
      </c>
    </row>
    <row r="390" s="10" customFormat="1" ht="29.88" customHeight="1">
      <c r="B390" s="196"/>
      <c r="C390" s="197"/>
      <c r="D390" s="198" t="s">
        <v>71</v>
      </c>
      <c r="E390" s="210" t="s">
        <v>732</v>
      </c>
      <c r="F390" s="210" t="s">
        <v>733</v>
      </c>
      <c r="G390" s="197"/>
      <c r="H390" s="197"/>
      <c r="I390" s="200"/>
      <c r="J390" s="211">
        <f>BK390</f>
        <v>0</v>
      </c>
      <c r="K390" s="197"/>
      <c r="L390" s="202"/>
      <c r="M390" s="203"/>
      <c r="N390" s="204"/>
      <c r="O390" s="204"/>
      <c r="P390" s="205">
        <f>P391</f>
        <v>0</v>
      </c>
      <c r="Q390" s="204"/>
      <c r="R390" s="205">
        <f>R391</f>
        <v>0</v>
      </c>
      <c r="S390" s="204"/>
      <c r="T390" s="206">
        <f>T391</f>
        <v>0</v>
      </c>
      <c r="AR390" s="207" t="s">
        <v>156</v>
      </c>
      <c r="AT390" s="208" t="s">
        <v>71</v>
      </c>
      <c r="AU390" s="208" t="s">
        <v>77</v>
      </c>
      <c r="AY390" s="207" t="s">
        <v>127</v>
      </c>
      <c r="BK390" s="209">
        <f>BK391</f>
        <v>0</v>
      </c>
    </row>
    <row r="391" s="1" customFormat="1" ht="25.5" customHeight="1">
      <c r="B391" s="44"/>
      <c r="C391" s="212" t="s">
        <v>734</v>
      </c>
      <c r="D391" s="212" t="s">
        <v>129</v>
      </c>
      <c r="E391" s="213" t="s">
        <v>735</v>
      </c>
      <c r="F391" s="214" t="s">
        <v>736</v>
      </c>
      <c r="G391" s="215" t="s">
        <v>691</v>
      </c>
      <c r="H391" s="216">
        <v>1</v>
      </c>
      <c r="I391" s="217"/>
      <c r="J391" s="218">
        <f>ROUND(I391*H391,2)</f>
        <v>0</v>
      </c>
      <c r="K391" s="214" t="s">
        <v>133</v>
      </c>
      <c r="L391" s="70"/>
      <c r="M391" s="219" t="s">
        <v>21</v>
      </c>
      <c r="N391" s="260" t="s">
        <v>43</v>
      </c>
      <c r="O391" s="261"/>
      <c r="P391" s="262">
        <f>O391*H391</f>
        <v>0</v>
      </c>
      <c r="Q391" s="262">
        <v>0</v>
      </c>
      <c r="R391" s="262">
        <f>Q391*H391</f>
        <v>0</v>
      </c>
      <c r="S391" s="262">
        <v>0</v>
      </c>
      <c r="T391" s="263">
        <f>S391*H391</f>
        <v>0</v>
      </c>
      <c r="AR391" s="22" t="s">
        <v>692</v>
      </c>
      <c r="AT391" s="22" t="s">
        <v>129</v>
      </c>
      <c r="AU391" s="22" t="s">
        <v>84</v>
      </c>
      <c r="AY391" s="22" t="s">
        <v>127</v>
      </c>
      <c r="BE391" s="223">
        <f>IF(N391="základní",J391,0)</f>
        <v>0</v>
      </c>
      <c r="BF391" s="223">
        <f>IF(N391="snížená",J391,0)</f>
        <v>0</v>
      </c>
      <c r="BG391" s="223">
        <f>IF(N391="zákl. přenesená",J391,0)</f>
        <v>0</v>
      </c>
      <c r="BH391" s="223">
        <f>IF(N391="sníž. přenesená",J391,0)</f>
        <v>0</v>
      </c>
      <c r="BI391" s="223">
        <f>IF(N391="nulová",J391,0)</f>
        <v>0</v>
      </c>
      <c r="BJ391" s="22" t="s">
        <v>77</v>
      </c>
      <c r="BK391" s="223">
        <f>ROUND(I391*H391,2)</f>
        <v>0</v>
      </c>
      <c r="BL391" s="22" t="s">
        <v>692</v>
      </c>
      <c r="BM391" s="22" t="s">
        <v>737</v>
      </c>
    </row>
    <row r="392" s="1" customFormat="1" ht="6.96" customHeight="1">
      <c r="B392" s="65"/>
      <c r="C392" s="66"/>
      <c r="D392" s="66"/>
      <c r="E392" s="66"/>
      <c r="F392" s="66"/>
      <c r="G392" s="66"/>
      <c r="H392" s="66"/>
      <c r="I392" s="158"/>
      <c r="J392" s="66"/>
      <c r="K392" s="66"/>
      <c r="L392" s="70"/>
    </row>
  </sheetData>
  <sheetProtection sheet="1" autoFilter="0" formatColumns="0" formatRows="0" objects="1" scenarios="1" spinCount="100000" saltValue="nbe33I20zOWmVNsMnCCuAcwlriKLEI8yQEHTNPYQplQFD5f9rBLnvmmIZzQz2CVDQVLwuENjgnbL8K3KqLIHEQ==" hashValue="iY0kqjEU6sQk46PCUrXDze9Jq/4qKVFADUGSK0r0gRonJBAIiVgjmbij/S9+csuAr9K59A/3Il/MXFKGBq7FuA==" algorithmName="SHA-512" password="CC35"/>
  <autoFilter ref="C89:K391"/>
  <mergeCells count="7">
    <mergeCell ref="E7:H7"/>
    <mergeCell ref="E22:H22"/>
    <mergeCell ref="E43:H43"/>
    <mergeCell ref="J47:J48"/>
    <mergeCell ref="E82:H82"/>
    <mergeCell ref="G1:H1"/>
    <mergeCell ref="L2:V2"/>
  </mergeCells>
  <hyperlinks>
    <hyperlink ref="F1:G1" location="C2" display="1) Krycí list soupisu"/>
    <hyperlink ref="G1:H1" location="C50" display="2) Rekapitulace"/>
    <hyperlink ref="J1" location="C89" display="3) Soupis prací"/>
    <hyperlink ref="L1:V1" location="'Rekapitulace zakázky'!C2" display="Rekapitulace zakázk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sheetFormatPr defaultRowHeight="13.5"/>
  <cols>
    <col min="1" max="1" width="8.33" style="264" customWidth="1"/>
    <col min="2" max="2" width="1.664063" style="264" customWidth="1"/>
    <col min="3" max="4" width="5" style="264" customWidth="1"/>
    <col min="5" max="5" width="11.67" style="264" customWidth="1"/>
    <col min="6" max="6" width="9.17" style="264" customWidth="1"/>
    <col min="7" max="7" width="5" style="264" customWidth="1"/>
    <col min="8" max="8" width="77.83" style="264" customWidth="1"/>
    <col min="9" max="10" width="20" style="264" customWidth="1"/>
    <col min="11" max="11" width="1.664063" style="264" customWidth="1"/>
  </cols>
  <sheetData>
    <row r="1" ht="37.5" customHeight="1"/>
    <row r="2" ht="7.5" customHeight="1">
      <c r="B2" s="265"/>
      <c r="C2" s="266"/>
      <c r="D2" s="266"/>
      <c r="E2" s="266"/>
      <c r="F2" s="266"/>
      <c r="G2" s="266"/>
      <c r="H2" s="266"/>
      <c r="I2" s="266"/>
      <c r="J2" s="266"/>
      <c r="K2" s="267"/>
    </row>
    <row r="3" s="13" customFormat="1" ht="45" customHeight="1">
      <c r="B3" s="268"/>
      <c r="C3" s="269" t="s">
        <v>738</v>
      </c>
      <c r="D3" s="269"/>
      <c r="E3" s="269"/>
      <c r="F3" s="269"/>
      <c r="G3" s="269"/>
      <c r="H3" s="269"/>
      <c r="I3" s="269"/>
      <c r="J3" s="269"/>
      <c r="K3" s="270"/>
    </row>
    <row r="4" ht="25.5" customHeight="1">
      <c r="B4" s="271"/>
      <c r="C4" s="272" t="s">
        <v>739</v>
      </c>
      <c r="D4" s="272"/>
      <c r="E4" s="272"/>
      <c r="F4" s="272"/>
      <c r="G4" s="272"/>
      <c r="H4" s="272"/>
      <c r="I4" s="272"/>
      <c r="J4" s="272"/>
      <c r="K4" s="273"/>
    </row>
    <row r="5" ht="5.25" customHeight="1">
      <c r="B5" s="271"/>
      <c r="C5" s="274"/>
      <c r="D5" s="274"/>
      <c r="E5" s="274"/>
      <c r="F5" s="274"/>
      <c r="G5" s="274"/>
      <c r="H5" s="274"/>
      <c r="I5" s="274"/>
      <c r="J5" s="274"/>
      <c r="K5" s="273"/>
    </row>
    <row r="6" ht="15" customHeight="1">
      <c r="B6" s="271"/>
      <c r="C6" s="275" t="s">
        <v>740</v>
      </c>
      <c r="D6" s="275"/>
      <c r="E6" s="275"/>
      <c r="F6" s="275"/>
      <c r="G6" s="275"/>
      <c r="H6" s="275"/>
      <c r="I6" s="275"/>
      <c r="J6" s="275"/>
      <c r="K6" s="273"/>
    </row>
    <row r="7" ht="15" customHeight="1">
      <c r="B7" s="276"/>
      <c r="C7" s="275" t="s">
        <v>741</v>
      </c>
      <c r="D7" s="275"/>
      <c r="E7" s="275"/>
      <c r="F7" s="275"/>
      <c r="G7" s="275"/>
      <c r="H7" s="275"/>
      <c r="I7" s="275"/>
      <c r="J7" s="275"/>
      <c r="K7" s="273"/>
    </row>
    <row r="8" ht="12.75" customHeight="1">
      <c r="B8" s="276"/>
      <c r="C8" s="275"/>
      <c r="D8" s="275"/>
      <c r="E8" s="275"/>
      <c r="F8" s="275"/>
      <c r="G8" s="275"/>
      <c r="H8" s="275"/>
      <c r="I8" s="275"/>
      <c r="J8" s="275"/>
      <c r="K8" s="273"/>
    </row>
    <row r="9" ht="15" customHeight="1">
      <c r="B9" s="276"/>
      <c r="C9" s="275" t="s">
        <v>742</v>
      </c>
      <c r="D9" s="275"/>
      <c r="E9" s="275"/>
      <c r="F9" s="275"/>
      <c r="G9" s="275"/>
      <c r="H9" s="275"/>
      <c r="I9" s="275"/>
      <c r="J9" s="275"/>
      <c r="K9" s="273"/>
    </row>
    <row r="10" ht="15" customHeight="1">
      <c r="B10" s="276"/>
      <c r="C10" s="275"/>
      <c r="D10" s="275" t="s">
        <v>743</v>
      </c>
      <c r="E10" s="275"/>
      <c r="F10" s="275"/>
      <c r="G10" s="275"/>
      <c r="H10" s="275"/>
      <c r="I10" s="275"/>
      <c r="J10" s="275"/>
      <c r="K10" s="273"/>
    </row>
    <row r="11" ht="15" customHeight="1">
      <c r="B11" s="276"/>
      <c r="C11" s="277"/>
      <c r="D11" s="275" t="s">
        <v>744</v>
      </c>
      <c r="E11" s="275"/>
      <c r="F11" s="275"/>
      <c r="G11" s="275"/>
      <c r="H11" s="275"/>
      <c r="I11" s="275"/>
      <c r="J11" s="275"/>
      <c r="K11" s="273"/>
    </row>
    <row r="12" ht="12.75" customHeight="1">
      <c r="B12" s="276"/>
      <c r="C12" s="277"/>
      <c r="D12" s="277"/>
      <c r="E12" s="277"/>
      <c r="F12" s="277"/>
      <c r="G12" s="277"/>
      <c r="H12" s="277"/>
      <c r="I12" s="277"/>
      <c r="J12" s="277"/>
      <c r="K12" s="273"/>
    </row>
    <row r="13" ht="15" customHeight="1">
      <c r="B13" s="276"/>
      <c r="C13" s="277"/>
      <c r="D13" s="275" t="s">
        <v>745</v>
      </c>
      <c r="E13" s="275"/>
      <c r="F13" s="275"/>
      <c r="G13" s="275"/>
      <c r="H13" s="275"/>
      <c r="I13" s="275"/>
      <c r="J13" s="275"/>
      <c r="K13" s="273"/>
    </row>
    <row r="14" ht="15" customHeight="1">
      <c r="B14" s="276"/>
      <c r="C14" s="277"/>
      <c r="D14" s="275" t="s">
        <v>746</v>
      </c>
      <c r="E14" s="275"/>
      <c r="F14" s="275"/>
      <c r="G14" s="275"/>
      <c r="H14" s="275"/>
      <c r="I14" s="275"/>
      <c r="J14" s="275"/>
      <c r="K14" s="273"/>
    </row>
    <row r="15" ht="15" customHeight="1">
      <c r="B15" s="276"/>
      <c r="C15" s="277"/>
      <c r="D15" s="275" t="s">
        <v>747</v>
      </c>
      <c r="E15" s="275"/>
      <c r="F15" s="275"/>
      <c r="G15" s="275"/>
      <c r="H15" s="275"/>
      <c r="I15" s="275"/>
      <c r="J15" s="275"/>
      <c r="K15" s="273"/>
    </row>
    <row r="16" ht="15" customHeight="1">
      <c r="B16" s="276"/>
      <c r="C16" s="277"/>
      <c r="D16" s="277"/>
      <c r="E16" s="278" t="s">
        <v>76</v>
      </c>
      <c r="F16" s="275" t="s">
        <v>748</v>
      </c>
      <c r="G16" s="275"/>
      <c r="H16" s="275"/>
      <c r="I16" s="275"/>
      <c r="J16" s="275"/>
      <c r="K16" s="273"/>
    </row>
    <row r="17" ht="15" customHeight="1">
      <c r="B17" s="276"/>
      <c r="C17" s="277"/>
      <c r="D17" s="277"/>
      <c r="E17" s="278" t="s">
        <v>749</v>
      </c>
      <c r="F17" s="275" t="s">
        <v>750</v>
      </c>
      <c r="G17" s="275"/>
      <c r="H17" s="275"/>
      <c r="I17" s="275"/>
      <c r="J17" s="275"/>
      <c r="K17" s="273"/>
    </row>
    <row r="18" ht="15" customHeight="1">
      <c r="B18" s="276"/>
      <c r="C18" s="277"/>
      <c r="D18" s="277"/>
      <c r="E18" s="278" t="s">
        <v>751</v>
      </c>
      <c r="F18" s="275" t="s">
        <v>752</v>
      </c>
      <c r="G18" s="275"/>
      <c r="H18" s="275"/>
      <c r="I18" s="275"/>
      <c r="J18" s="275"/>
      <c r="K18" s="273"/>
    </row>
    <row r="19" ht="15" customHeight="1">
      <c r="B19" s="276"/>
      <c r="C19" s="277"/>
      <c r="D19" s="277"/>
      <c r="E19" s="278" t="s">
        <v>753</v>
      </c>
      <c r="F19" s="275" t="s">
        <v>754</v>
      </c>
      <c r="G19" s="275"/>
      <c r="H19" s="275"/>
      <c r="I19" s="275"/>
      <c r="J19" s="275"/>
      <c r="K19" s="273"/>
    </row>
    <row r="20" ht="15" customHeight="1">
      <c r="B20" s="276"/>
      <c r="C20" s="277"/>
      <c r="D20" s="277"/>
      <c r="E20" s="278" t="s">
        <v>755</v>
      </c>
      <c r="F20" s="275" t="s">
        <v>756</v>
      </c>
      <c r="G20" s="275"/>
      <c r="H20" s="275"/>
      <c r="I20" s="275"/>
      <c r="J20" s="275"/>
      <c r="K20" s="273"/>
    </row>
    <row r="21" ht="15" customHeight="1">
      <c r="B21" s="276"/>
      <c r="C21" s="277"/>
      <c r="D21" s="277"/>
      <c r="E21" s="278" t="s">
        <v>757</v>
      </c>
      <c r="F21" s="275" t="s">
        <v>758</v>
      </c>
      <c r="G21" s="275"/>
      <c r="H21" s="275"/>
      <c r="I21" s="275"/>
      <c r="J21" s="275"/>
      <c r="K21" s="273"/>
    </row>
    <row r="22" ht="12.75" customHeight="1">
      <c r="B22" s="276"/>
      <c r="C22" s="277"/>
      <c r="D22" s="277"/>
      <c r="E22" s="277"/>
      <c r="F22" s="277"/>
      <c r="G22" s="277"/>
      <c r="H22" s="277"/>
      <c r="I22" s="277"/>
      <c r="J22" s="277"/>
      <c r="K22" s="273"/>
    </row>
    <row r="23" ht="15" customHeight="1">
      <c r="B23" s="276"/>
      <c r="C23" s="275" t="s">
        <v>759</v>
      </c>
      <c r="D23" s="275"/>
      <c r="E23" s="275"/>
      <c r="F23" s="275"/>
      <c r="G23" s="275"/>
      <c r="H23" s="275"/>
      <c r="I23" s="275"/>
      <c r="J23" s="275"/>
      <c r="K23" s="273"/>
    </row>
    <row r="24" ht="15" customHeight="1">
      <c r="B24" s="276"/>
      <c r="C24" s="275" t="s">
        <v>760</v>
      </c>
      <c r="D24" s="275"/>
      <c r="E24" s="275"/>
      <c r="F24" s="275"/>
      <c r="G24" s="275"/>
      <c r="H24" s="275"/>
      <c r="I24" s="275"/>
      <c r="J24" s="275"/>
      <c r="K24" s="273"/>
    </row>
    <row r="25" ht="15" customHeight="1">
      <c r="B25" s="276"/>
      <c r="C25" s="275"/>
      <c r="D25" s="275" t="s">
        <v>761</v>
      </c>
      <c r="E25" s="275"/>
      <c r="F25" s="275"/>
      <c r="G25" s="275"/>
      <c r="H25" s="275"/>
      <c r="I25" s="275"/>
      <c r="J25" s="275"/>
      <c r="K25" s="273"/>
    </row>
    <row r="26" ht="15" customHeight="1">
      <c r="B26" s="276"/>
      <c r="C26" s="277"/>
      <c r="D26" s="275" t="s">
        <v>762</v>
      </c>
      <c r="E26" s="275"/>
      <c r="F26" s="275"/>
      <c r="G26" s="275"/>
      <c r="H26" s="275"/>
      <c r="I26" s="275"/>
      <c r="J26" s="275"/>
      <c r="K26" s="273"/>
    </row>
    <row r="27" ht="12.75" customHeight="1">
      <c r="B27" s="276"/>
      <c r="C27" s="277"/>
      <c r="D27" s="277"/>
      <c r="E27" s="277"/>
      <c r="F27" s="277"/>
      <c r="G27" s="277"/>
      <c r="H27" s="277"/>
      <c r="I27" s="277"/>
      <c r="J27" s="277"/>
      <c r="K27" s="273"/>
    </row>
    <row r="28" ht="15" customHeight="1">
      <c r="B28" s="276"/>
      <c r="C28" s="277"/>
      <c r="D28" s="275" t="s">
        <v>763</v>
      </c>
      <c r="E28" s="275"/>
      <c r="F28" s="275"/>
      <c r="G28" s="275"/>
      <c r="H28" s="275"/>
      <c r="I28" s="275"/>
      <c r="J28" s="275"/>
      <c r="K28" s="273"/>
    </row>
    <row r="29" ht="15" customHeight="1">
      <c r="B29" s="276"/>
      <c r="C29" s="277"/>
      <c r="D29" s="275" t="s">
        <v>764</v>
      </c>
      <c r="E29" s="275"/>
      <c r="F29" s="275"/>
      <c r="G29" s="275"/>
      <c r="H29" s="275"/>
      <c r="I29" s="275"/>
      <c r="J29" s="275"/>
      <c r="K29" s="273"/>
    </row>
    <row r="30" ht="12.75" customHeight="1">
      <c r="B30" s="276"/>
      <c r="C30" s="277"/>
      <c r="D30" s="277"/>
      <c r="E30" s="277"/>
      <c r="F30" s="277"/>
      <c r="G30" s="277"/>
      <c r="H30" s="277"/>
      <c r="I30" s="277"/>
      <c r="J30" s="277"/>
      <c r="K30" s="273"/>
    </row>
    <row r="31" ht="15" customHeight="1">
      <c r="B31" s="276"/>
      <c r="C31" s="277"/>
      <c r="D31" s="275" t="s">
        <v>765</v>
      </c>
      <c r="E31" s="275"/>
      <c r="F31" s="275"/>
      <c r="G31" s="275"/>
      <c r="H31" s="275"/>
      <c r="I31" s="275"/>
      <c r="J31" s="275"/>
      <c r="K31" s="273"/>
    </row>
    <row r="32" ht="15" customHeight="1">
      <c r="B32" s="276"/>
      <c r="C32" s="277"/>
      <c r="D32" s="275" t="s">
        <v>766</v>
      </c>
      <c r="E32" s="275"/>
      <c r="F32" s="275"/>
      <c r="G32" s="275"/>
      <c r="H32" s="275"/>
      <c r="I32" s="275"/>
      <c r="J32" s="275"/>
      <c r="K32" s="273"/>
    </row>
    <row r="33" ht="15" customHeight="1">
      <c r="B33" s="276"/>
      <c r="C33" s="277"/>
      <c r="D33" s="275" t="s">
        <v>767</v>
      </c>
      <c r="E33" s="275"/>
      <c r="F33" s="275"/>
      <c r="G33" s="275"/>
      <c r="H33" s="275"/>
      <c r="I33" s="275"/>
      <c r="J33" s="275"/>
      <c r="K33" s="273"/>
    </row>
    <row r="34" ht="15" customHeight="1">
      <c r="B34" s="276"/>
      <c r="C34" s="277"/>
      <c r="D34" s="275"/>
      <c r="E34" s="279" t="s">
        <v>112</v>
      </c>
      <c r="F34" s="275"/>
      <c r="G34" s="275" t="s">
        <v>768</v>
      </c>
      <c r="H34" s="275"/>
      <c r="I34" s="275"/>
      <c r="J34" s="275"/>
      <c r="K34" s="273"/>
    </row>
    <row r="35" ht="30.75" customHeight="1">
      <c r="B35" s="276"/>
      <c r="C35" s="277"/>
      <c r="D35" s="275"/>
      <c r="E35" s="279" t="s">
        <v>769</v>
      </c>
      <c r="F35" s="275"/>
      <c r="G35" s="275" t="s">
        <v>770</v>
      </c>
      <c r="H35" s="275"/>
      <c r="I35" s="275"/>
      <c r="J35" s="275"/>
      <c r="K35" s="273"/>
    </row>
    <row r="36" ht="15" customHeight="1">
      <c r="B36" s="276"/>
      <c r="C36" s="277"/>
      <c r="D36" s="275"/>
      <c r="E36" s="279" t="s">
        <v>53</v>
      </c>
      <c r="F36" s="275"/>
      <c r="G36" s="275" t="s">
        <v>771</v>
      </c>
      <c r="H36" s="275"/>
      <c r="I36" s="275"/>
      <c r="J36" s="275"/>
      <c r="K36" s="273"/>
    </row>
    <row r="37" ht="15" customHeight="1">
      <c r="B37" s="276"/>
      <c r="C37" s="277"/>
      <c r="D37" s="275"/>
      <c r="E37" s="279" t="s">
        <v>113</v>
      </c>
      <c r="F37" s="275"/>
      <c r="G37" s="275" t="s">
        <v>772</v>
      </c>
      <c r="H37" s="275"/>
      <c r="I37" s="275"/>
      <c r="J37" s="275"/>
      <c r="K37" s="273"/>
    </row>
    <row r="38" ht="15" customHeight="1">
      <c r="B38" s="276"/>
      <c r="C38" s="277"/>
      <c r="D38" s="275"/>
      <c r="E38" s="279" t="s">
        <v>114</v>
      </c>
      <c r="F38" s="275"/>
      <c r="G38" s="275" t="s">
        <v>773</v>
      </c>
      <c r="H38" s="275"/>
      <c r="I38" s="275"/>
      <c r="J38" s="275"/>
      <c r="K38" s="273"/>
    </row>
    <row r="39" ht="15" customHeight="1">
      <c r="B39" s="276"/>
      <c r="C39" s="277"/>
      <c r="D39" s="275"/>
      <c r="E39" s="279" t="s">
        <v>115</v>
      </c>
      <c r="F39" s="275"/>
      <c r="G39" s="275" t="s">
        <v>774</v>
      </c>
      <c r="H39" s="275"/>
      <c r="I39" s="275"/>
      <c r="J39" s="275"/>
      <c r="K39" s="273"/>
    </row>
    <row r="40" ht="15" customHeight="1">
      <c r="B40" s="276"/>
      <c r="C40" s="277"/>
      <c r="D40" s="275"/>
      <c r="E40" s="279" t="s">
        <v>775</v>
      </c>
      <c r="F40" s="275"/>
      <c r="G40" s="275" t="s">
        <v>776</v>
      </c>
      <c r="H40" s="275"/>
      <c r="I40" s="275"/>
      <c r="J40" s="275"/>
      <c r="K40" s="273"/>
    </row>
    <row r="41" ht="15" customHeight="1">
      <c r="B41" s="276"/>
      <c r="C41" s="277"/>
      <c r="D41" s="275"/>
      <c r="E41" s="279"/>
      <c r="F41" s="275"/>
      <c r="G41" s="275" t="s">
        <v>777</v>
      </c>
      <c r="H41" s="275"/>
      <c r="I41" s="275"/>
      <c r="J41" s="275"/>
      <c r="K41" s="273"/>
    </row>
    <row r="42" ht="15" customHeight="1">
      <c r="B42" s="276"/>
      <c r="C42" s="277"/>
      <c r="D42" s="275"/>
      <c r="E42" s="279" t="s">
        <v>778</v>
      </c>
      <c r="F42" s="275"/>
      <c r="G42" s="275" t="s">
        <v>779</v>
      </c>
      <c r="H42" s="275"/>
      <c r="I42" s="275"/>
      <c r="J42" s="275"/>
      <c r="K42" s="273"/>
    </row>
    <row r="43" ht="15" customHeight="1">
      <c r="B43" s="276"/>
      <c r="C43" s="277"/>
      <c r="D43" s="275"/>
      <c r="E43" s="279" t="s">
        <v>117</v>
      </c>
      <c r="F43" s="275"/>
      <c r="G43" s="275" t="s">
        <v>780</v>
      </c>
      <c r="H43" s="275"/>
      <c r="I43" s="275"/>
      <c r="J43" s="275"/>
      <c r="K43" s="273"/>
    </row>
    <row r="44" ht="12.75" customHeight="1">
      <c r="B44" s="276"/>
      <c r="C44" s="277"/>
      <c r="D44" s="275"/>
      <c r="E44" s="275"/>
      <c r="F44" s="275"/>
      <c r="G44" s="275"/>
      <c r="H44" s="275"/>
      <c r="I44" s="275"/>
      <c r="J44" s="275"/>
      <c r="K44" s="273"/>
    </row>
    <row r="45" ht="15" customHeight="1">
      <c r="B45" s="276"/>
      <c r="C45" s="277"/>
      <c r="D45" s="275" t="s">
        <v>781</v>
      </c>
      <c r="E45" s="275"/>
      <c r="F45" s="275"/>
      <c r="G45" s="275"/>
      <c r="H45" s="275"/>
      <c r="I45" s="275"/>
      <c r="J45" s="275"/>
      <c r="K45" s="273"/>
    </row>
    <row r="46" ht="15" customHeight="1">
      <c r="B46" s="276"/>
      <c r="C46" s="277"/>
      <c r="D46" s="277"/>
      <c r="E46" s="275" t="s">
        <v>782</v>
      </c>
      <c r="F46" s="275"/>
      <c r="G46" s="275"/>
      <c r="H46" s="275"/>
      <c r="I46" s="275"/>
      <c r="J46" s="275"/>
      <c r="K46" s="273"/>
    </row>
    <row r="47" ht="15" customHeight="1">
      <c r="B47" s="276"/>
      <c r="C47" s="277"/>
      <c r="D47" s="277"/>
      <c r="E47" s="275" t="s">
        <v>783</v>
      </c>
      <c r="F47" s="275"/>
      <c r="G47" s="275"/>
      <c r="H47" s="275"/>
      <c r="I47" s="275"/>
      <c r="J47" s="275"/>
      <c r="K47" s="273"/>
    </row>
    <row r="48" ht="15" customHeight="1">
      <c r="B48" s="276"/>
      <c r="C48" s="277"/>
      <c r="D48" s="277"/>
      <c r="E48" s="275" t="s">
        <v>784</v>
      </c>
      <c r="F48" s="275"/>
      <c r="G48" s="275"/>
      <c r="H48" s="275"/>
      <c r="I48" s="275"/>
      <c r="J48" s="275"/>
      <c r="K48" s="273"/>
    </row>
    <row r="49" ht="15" customHeight="1">
      <c r="B49" s="276"/>
      <c r="C49" s="277"/>
      <c r="D49" s="275" t="s">
        <v>785</v>
      </c>
      <c r="E49" s="275"/>
      <c r="F49" s="275"/>
      <c r="G49" s="275"/>
      <c r="H49" s="275"/>
      <c r="I49" s="275"/>
      <c r="J49" s="275"/>
      <c r="K49" s="273"/>
    </row>
    <row r="50" ht="25.5" customHeight="1">
      <c r="B50" s="271"/>
      <c r="C50" s="272" t="s">
        <v>786</v>
      </c>
      <c r="D50" s="272"/>
      <c r="E50" s="272"/>
      <c r="F50" s="272"/>
      <c r="G50" s="272"/>
      <c r="H50" s="272"/>
      <c r="I50" s="272"/>
      <c r="J50" s="272"/>
      <c r="K50" s="273"/>
    </row>
    <row r="51" ht="5.25" customHeight="1">
      <c r="B51" s="271"/>
      <c r="C51" s="274"/>
      <c r="D51" s="274"/>
      <c r="E51" s="274"/>
      <c r="F51" s="274"/>
      <c r="G51" s="274"/>
      <c r="H51" s="274"/>
      <c r="I51" s="274"/>
      <c r="J51" s="274"/>
      <c r="K51" s="273"/>
    </row>
    <row r="52" ht="15" customHeight="1">
      <c r="B52" s="271"/>
      <c r="C52" s="275" t="s">
        <v>787</v>
      </c>
      <c r="D52" s="275"/>
      <c r="E52" s="275"/>
      <c r="F52" s="275"/>
      <c r="G52" s="275"/>
      <c r="H52" s="275"/>
      <c r="I52" s="275"/>
      <c r="J52" s="275"/>
      <c r="K52" s="273"/>
    </row>
    <row r="53" ht="15" customHeight="1">
      <c r="B53" s="271"/>
      <c r="C53" s="275" t="s">
        <v>788</v>
      </c>
      <c r="D53" s="275"/>
      <c r="E53" s="275"/>
      <c r="F53" s="275"/>
      <c r="G53" s="275"/>
      <c r="H53" s="275"/>
      <c r="I53" s="275"/>
      <c r="J53" s="275"/>
      <c r="K53" s="273"/>
    </row>
    <row r="54" ht="12.75" customHeight="1">
      <c r="B54" s="271"/>
      <c r="C54" s="275"/>
      <c r="D54" s="275"/>
      <c r="E54" s="275"/>
      <c r="F54" s="275"/>
      <c r="G54" s="275"/>
      <c r="H54" s="275"/>
      <c r="I54" s="275"/>
      <c r="J54" s="275"/>
      <c r="K54" s="273"/>
    </row>
    <row r="55" ht="15" customHeight="1">
      <c r="B55" s="271"/>
      <c r="C55" s="275" t="s">
        <v>789</v>
      </c>
      <c r="D55" s="275"/>
      <c r="E55" s="275"/>
      <c r="F55" s="275"/>
      <c r="G55" s="275"/>
      <c r="H55" s="275"/>
      <c r="I55" s="275"/>
      <c r="J55" s="275"/>
      <c r="K55" s="273"/>
    </row>
    <row r="56" ht="15" customHeight="1">
      <c r="B56" s="271"/>
      <c r="C56" s="277"/>
      <c r="D56" s="275" t="s">
        <v>790</v>
      </c>
      <c r="E56" s="275"/>
      <c r="F56" s="275"/>
      <c r="G56" s="275"/>
      <c r="H56" s="275"/>
      <c r="I56" s="275"/>
      <c r="J56" s="275"/>
      <c r="K56" s="273"/>
    </row>
    <row r="57" ht="15" customHeight="1">
      <c r="B57" s="271"/>
      <c r="C57" s="277"/>
      <c r="D57" s="275" t="s">
        <v>791</v>
      </c>
      <c r="E57" s="275"/>
      <c r="F57" s="275"/>
      <c r="G57" s="275"/>
      <c r="H57" s="275"/>
      <c r="I57" s="275"/>
      <c r="J57" s="275"/>
      <c r="K57" s="273"/>
    </row>
    <row r="58" ht="15" customHeight="1">
      <c r="B58" s="271"/>
      <c r="C58" s="277"/>
      <c r="D58" s="275" t="s">
        <v>792</v>
      </c>
      <c r="E58" s="275"/>
      <c r="F58" s="275"/>
      <c r="G58" s="275"/>
      <c r="H58" s="275"/>
      <c r="I58" s="275"/>
      <c r="J58" s="275"/>
      <c r="K58" s="273"/>
    </row>
    <row r="59" ht="15" customHeight="1">
      <c r="B59" s="271"/>
      <c r="C59" s="277"/>
      <c r="D59" s="275" t="s">
        <v>793</v>
      </c>
      <c r="E59" s="275"/>
      <c r="F59" s="275"/>
      <c r="G59" s="275"/>
      <c r="H59" s="275"/>
      <c r="I59" s="275"/>
      <c r="J59" s="275"/>
      <c r="K59" s="273"/>
    </row>
    <row r="60" ht="15" customHeight="1">
      <c r="B60" s="271"/>
      <c r="C60" s="277"/>
      <c r="D60" s="280" t="s">
        <v>794</v>
      </c>
      <c r="E60" s="280"/>
      <c r="F60" s="280"/>
      <c r="G60" s="280"/>
      <c r="H60" s="280"/>
      <c r="I60" s="280"/>
      <c r="J60" s="280"/>
      <c r="K60" s="273"/>
    </row>
    <row r="61" ht="15" customHeight="1">
      <c r="B61" s="271"/>
      <c r="C61" s="277"/>
      <c r="D61" s="275" t="s">
        <v>795</v>
      </c>
      <c r="E61" s="275"/>
      <c r="F61" s="275"/>
      <c r="G61" s="275"/>
      <c r="H61" s="275"/>
      <c r="I61" s="275"/>
      <c r="J61" s="275"/>
      <c r="K61" s="273"/>
    </row>
    <row r="62" ht="12.75" customHeight="1">
      <c r="B62" s="271"/>
      <c r="C62" s="277"/>
      <c r="D62" s="277"/>
      <c r="E62" s="281"/>
      <c r="F62" s="277"/>
      <c r="G62" s="277"/>
      <c r="H62" s="277"/>
      <c r="I62" s="277"/>
      <c r="J62" s="277"/>
      <c r="K62" s="273"/>
    </row>
    <row r="63" ht="15" customHeight="1">
      <c r="B63" s="271"/>
      <c r="C63" s="277"/>
      <c r="D63" s="275" t="s">
        <v>796</v>
      </c>
      <c r="E63" s="275"/>
      <c r="F63" s="275"/>
      <c r="G63" s="275"/>
      <c r="H63" s="275"/>
      <c r="I63" s="275"/>
      <c r="J63" s="275"/>
      <c r="K63" s="273"/>
    </row>
    <row r="64" ht="15" customHeight="1">
      <c r="B64" s="271"/>
      <c r="C64" s="277"/>
      <c r="D64" s="280" t="s">
        <v>797</v>
      </c>
      <c r="E64" s="280"/>
      <c r="F64" s="280"/>
      <c r="G64" s="280"/>
      <c r="H64" s="280"/>
      <c r="I64" s="280"/>
      <c r="J64" s="280"/>
      <c r="K64" s="273"/>
    </row>
    <row r="65" ht="15" customHeight="1">
      <c r="B65" s="271"/>
      <c r="C65" s="277"/>
      <c r="D65" s="275" t="s">
        <v>798</v>
      </c>
      <c r="E65" s="275"/>
      <c r="F65" s="275"/>
      <c r="G65" s="275"/>
      <c r="H65" s="275"/>
      <c r="I65" s="275"/>
      <c r="J65" s="275"/>
      <c r="K65" s="273"/>
    </row>
    <row r="66" ht="15" customHeight="1">
      <c r="B66" s="271"/>
      <c r="C66" s="277"/>
      <c r="D66" s="275" t="s">
        <v>799</v>
      </c>
      <c r="E66" s="275"/>
      <c r="F66" s="275"/>
      <c r="G66" s="275"/>
      <c r="H66" s="275"/>
      <c r="I66" s="275"/>
      <c r="J66" s="275"/>
      <c r="K66" s="273"/>
    </row>
    <row r="67" ht="15" customHeight="1">
      <c r="B67" s="271"/>
      <c r="C67" s="277"/>
      <c r="D67" s="275" t="s">
        <v>800</v>
      </c>
      <c r="E67" s="275"/>
      <c r="F67" s="275"/>
      <c r="G67" s="275"/>
      <c r="H67" s="275"/>
      <c r="I67" s="275"/>
      <c r="J67" s="275"/>
      <c r="K67" s="273"/>
    </row>
    <row r="68" ht="15" customHeight="1">
      <c r="B68" s="271"/>
      <c r="C68" s="277"/>
      <c r="D68" s="275" t="s">
        <v>801</v>
      </c>
      <c r="E68" s="275"/>
      <c r="F68" s="275"/>
      <c r="G68" s="275"/>
      <c r="H68" s="275"/>
      <c r="I68" s="275"/>
      <c r="J68" s="275"/>
      <c r="K68" s="273"/>
    </row>
    <row r="69" ht="12.75" customHeight="1">
      <c r="B69" s="282"/>
      <c r="C69" s="283"/>
      <c r="D69" s="283"/>
      <c r="E69" s="283"/>
      <c r="F69" s="283"/>
      <c r="G69" s="283"/>
      <c r="H69" s="283"/>
      <c r="I69" s="283"/>
      <c r="J69" s="283"/>
      <c r="K69" s="284"/>
    </row>
    <row r="70" ht="18.75" customHeight="1">
      <c r="B70" s="285"/>
      <c r="C70" s="285"/>
      <c r="D70" s="285"/>
      <c r="E70" s="285"/>
      <c r="F70" s="285"/>
      <c r="G70" s="285"/>
      <c r="H70" s="285"/>
      <c r="I70" s="285"/>
      <c r="J70" s="285"/>
      <c r="K70" s="286"/>
    </row>
    <row r="71" ht="18.75" customHeight="1">
      <c r="B71" s="286"/>
      <c r="C71" s="286"/>
      <c r="D71" s="286"/>
      <c r="E71" s="286"/>
      <c r="F71" s="286"/>
      <c r="G71" s="286"/>
      <c r="H71" s="286"/>
      <c r="I71" s="286"/>
      <c r="J71" s="286"/>
      <c r="K71" s="286"/>
    </row>
    <row r="72" ht="7.5" customHeight="1">
      <c r="B72" s="287"/>
      <c r="C72" s="288"/>
      <c r="D72" s="288"/>
      <c r="E72" s="288"/>
      <c r="F72" s="288"/>
      <c r="G72" s="288"/>
      <c r="H72" s="288"/>
      <c r="I72" s="288"/>
      <c r="J72" s="288"/>
      <c r="K72" s="289"/>
    </row>
    <row r="73" ht="45" customHeight="1">
      <c r="B73" s="290"/>
      <c r="C73" s="291" t="s">
        <v>802</v>
      </c>
      <c r="D73" s="291"/>
      <c r="E73" s="291"/>
      <c r="F73" s="291"/>
      <c r="G73" s="291"/>
      <c r="H73" s="291"/>
      <c r="I73" s="291"/>
      <c r="J73" s="291"/>
      <c r="K73" s="292"/>
    </row>
    <row r="74" ht="17.25" customHeight="1">
      <c r="B74" s="290"/>
      <c r="C74" s="293" t="s">
        <v>803</v>
      </c>
      <c r="D74" s="293"/>
      <c r="E74" s="293"/>
      <c r="F74" s="293" t="s">
        <v>804</v>
      </c>
      <c r="G74" s="294"/>
      <c r="H74" s="293" t="s">
        <v>113</v>
      </c>
      <c r="I74" s="293" t="s">
        <v>57</v>
      </c>
      <c r="J74" s="293" t="s">
        <v>805</v>
      </c>
      <c r="K74" s="292"/>
    </row>
    <row r="75" ht="17.25" customHeight="1">
      <c r="B75" s="290"/>
      <c r="C75" s="295" t="s">
        <v>806</v>
      </c>
      <c r="D75" s="295"/>
      <c r="E75" s="295"/>
      <c r="F75" s="296" t="s">
        <v>807</v>
      </c>
      <c r="G75" s="297"/>
      <c r="H75" s="295"/>
      <c r="I75" s="295"/>
      <c r="J75" s="295" t="s">
        <v>808</v>
      </c>
      <c r="K75" s="292"/>
    </row>
    <row r="76" ht="5.25" customHeight="1">
      <c r="B76" s="290"/>
      <c r="C76" s="298"/>
      <c r="D76" s="298"/>
      <c r="E76" s="298"/>
      <c r="F76" s="298"/>
      <c r="G76" s="299"/>
      <c r="H76" s="298"/>
      <c r="I76" s="298"/>
      <c r="J76" s="298"/>
      <c r="K76" s="292"/>
    </row>
    <row r="77" ht="15" customHeight="1">
      <c r="B77" s="290"/>
      <c r="C77" s="279" t="s">
        <v>53</v>
      </c>
      <c r="D77" s="298"/>
      <c r="E77" s="298"/>
      <c r="F77" s="300" t="s">
        <v>809</v>
      </c>
      <c r="G77" s="299"/>
      <c r="H77" s="279" t="s">
        <v>810</v>
      </c>
      <c r="I77" s="279" t="s">
        <v>811</v>
      </c>
      <c r="J77" s="279">
        <v>20</v>
      </c>
      <c r="K77" s="292"/>
    </row>
    <row r="78" ht="15" customHeight="1">
      <c r="B78" s="290"/>
      <c r="C78" s="279" t="s">
        <v>812</v>
      </c>
      <c r="D78" s="279"/>
      <c r="E78" s="279"/>
      <c r="F78" s="300" t="s">
        <v>809</v>
      </c>
      <c r="G78" s="299"/>
      <c r="H78" s="279" t="s">
        <v>813</v>
      </c>
      <c r="I78" s="279" t="s">
        <v>811</v>
      </c>
      <c r="J78" s="279">
        <v>120</v>
      </c>
      <c r="K78" s="292"/>
    </row>
    <row r="79" ht="15" customHeight="1">
      <c r="B79" s="301"/>
      <c r="C79" s="279" t="s">
        <v>814</v>
      </c>
      <c r="D79" s="279"/>
      <c r="E79" s="279"/>
      <c r="F79" s="300" t="s">
        <v>815</v>
      </c>
      <c r="G79" s="299"/>
      <c r="H79" s="279" t="s">
        <v>816</v>
      </c>
      <c r="I79" s="279" t="s">
        <v>811</v>
      </c>
      <c r="J79" s="279">
        <v>50</v>
      </c>
      <c r="K79" s="292"/>
    </row>
    <row r="80" ht="15" customHeight="1">
      <c r="B80" s="301"/>
      <c r="C80" s="279" t="s">
        <v>817</v>
      </c>
      <c r="D80" s="279"/>
      <c r="E80" s="279"/>
      <c r="F80" s="300" t="s">
        <v>809</v>
      </c>
      <c r="G80" s="299"/>
      <c r="H80" s="279" t="s">
        <v>818</v>
      </c>
      <c r="I80" s="279" t="s">
        <v>819</v>
      </c>
      <c r="J80" s="279"/>
      <c r="K80" s="292"/>
    </row>
    <row r="81" ht="15" customHeight="1">
      <c r="B81" s="301"/>
      <c r="C81" s="302" t="s">
        <v>820</v>
      </c>
      <c r="D81" s="302"/>
      <c r="E81" s="302"/>
      <c r="F81" s="303" t="s">
        <v>815</v>
      </c>
      <c r="G81" s="302"/>
      <c r="H81" s="302" t="s">
        <v>821</v>
      </c>
      <c r="I81" s="302" t="s">
        <v>811</v>
      </c>
      <c r="J81" s="302">
        <v>15</v>
      </c>
      <c r="K81" s="292"/>
    </row>
    <row r="82" ht="15" customHeight="1">
      <c r="B82" s="301"/>
      <c r="C82" s="302" t="s">
        <v>822</v>
      </c>
      <c r="D82" s="302"/>
      <c r="E82" s="302"/>
      <c r="F82" s="303" t="s">
        <v>815</v>
      </c>
      <c r="G82" s="302"/>
      <c r="H82" s="302" t="s">
        <v>823</v>
      </c>
      <c r="I82" s="302" t="s">
        <v>811</v>
      </c>
      <c r="J82" s="302">
        <v>15</v>
      </c>
      <c r="K82" s="292"/>
    </row>
    <row r="83" ht="15" customHeight="1">
      <c r="B83" s="301"/>
      <c r="C83" s="302" t="s">
        <v>824</v>
      </c>
      <c r="D83" s="302"/>
      <c r="E83" s="302"/>
      <c r="F83" s="303" t="s">
        <v>815</v>
      </c>
      <c r="G83" s="302"/>
      <c r="H83" s="302" t="s">
        <v>825</v>
      </c>
      <c r="I83" s="302" t="s">
        <v>811</v>
      </c>
      <c r="J83" s="302">
        <v>20</v>
      </c>
      <c r="K83" s="292"/>
    </row>
    <row r="84" ht="15" customHeight="1">
      <c r="B84" s="301"/>
      <c r="C84" s="302" t="s">
        <v>826</v>
      </c>
      <c r="D84" s="302"/>
      <c r="E84" s="302"/>
      <c r="F84" s="303" t="s">
        <v>815</v>
      </c>
      <c r="G84" s="302"/>
      <c r="H84" s="302" t="s">
        <v>827</v>
      </c>
      <c r="I84" s="302" t="s">
        <v>811</v>
      </c>
      <c r="J84" s="302">
        <v>20</v>
      </c>
      <c r="K84" s="292"/>
    </row>
    <row r="85" ht="15" customHeight="1">
      <c r="B85" s="301"/>
      <c r="C85" s="279" t="s">
        <v>828</v>
      </c>
      <c r="D85" s="279"/>
      <c r="E85" s="279"/>
      <c r="F85" s="300" t="s">
        <v>815</v>
      </c>
      <c r="G85" s="299"/>
      <c r="H85" s="279" t="s">
        <v>829</v>
      </c>
      <c r="I85" s="279" t="s">
        <v>811</v>
      </c>
      <c r="J85" s="279">
        <v>50</v>
      </c>
      <c r="K85" s="292"/>
    </row>
    <row r="86" ht="15" customHeight="1">
      <c r="B86" s="301"/>
      <c r="C86" s="279" t="s">
        <v>830</v>
      </c>
      <c r="D86" s="279"/>
      <c r="E86" s="279"/>
      <c r="F86" s="300" t="s">
        <v>815</v>
      </c>
      <c r="G86" s="299"/>
      <c r="H86" s="279" t="s">
        <v>831</v>
      </c>
      <c r="I86" s="279" t="s">
        <v>811</v>
      </c>
      <c r="J86" s="279">
        <v>20</v>
      </c>
      <c r="K86" s="292"/>
    </row>
    <row r="87" ht="15" customHeight="1">
      <c r="B87" s="301"/>
      <c r="C87" s="279" t="s">
        <v>832</v>
      </c>
      <c r="D87" s="279"/>
      <c r="E87" s="279"/>
      <c r="F87" s="300" t="s">
        <v>815</v>
      </c>
      <c r="G87" s="299"/>
      <c r="H87" s="279" t="s">
        <v>833</v>
      </c>
      <c r="I87" s="279" t="s">
        <v>811</v>
      </c>
      <c r="J87" s="279">
        <v>20</v>
      </c>
      <c r="K87" s="292"/>
    </row>
    <row r="88" ht="15" customHeight="1">
      <c r="B88" s="301"/>
      <c r="C88" s="279" t="s">
        <v>834</v>
      </c>
      <c r="D88" s="279"/>
      <c r="E88" s="279"/>
      <c r="F88" s="300" t="s">
        <v>815</v>
      </c>
      <c r="G88" s="299"/>
      <c r="H88" s="279" t="s">
        <v>835</v>
      </c>
      <c r="I88" s="279" t="s">
        <v>811</v>
      </c>
      <c r="J88" s="279">
        <v>50</v>
      </c>
      <c r="K88" s="292"/>
    </row>
    <row r="89" ht="15" customHeight="1">
      <c r="B89" s="301"/>
      <c r="C89" s="279" t="s">
        <v>836</v>
      </c>
      <c r="D89" s="279"/>
      <c r="E89" s="279"/>
      <c r="F89" s="300" t="s">
        <v>815</v>
      </c>
      <c r="G89" s="299"/>
      <c r="H89" s="279" t="s">
        <v>836</v>
      </c>
      <c r="I89" s="279" t="s">
        <v>811</v>
      </c>
      <c r="J89" s="279">
        <v>50</v>
      </c>
      <c r="K89" s="292"/>
    </row>
    <row r="90" ht="15" customHeight="1">
      <c r="B90" s="301"/>
      <c r="C90" s="279" t="s">
        <v>118</v>
      </c>
      <c r="D90" s="279"/>
      <c r="E90" s="279"/>
      <c r="F90" s="300" t="s">
        <v>815</v>
      </c>
      <c r="G90" s="299"/>
      <c r="H90" s="279" t="s">
        <v>837</v>
      </c>
      <c r="I90" s="279" t="s">
        <v>811</v>
      </c>
      <c r="J90" s="279">
        <v>255</v>
      </c>
      <c r="K90" s="292"/>
    </row>
    <row r="91" ht="15" customHeight="1">
      <c r="B91" s="301"/>
      <c r="C91" s="279" t="s">
        <v>838</v>
      </c>
      <c r="D91" s="279"/>
      <c r="E91" s="279"/>
      <c r="F91" s="300" t="s">
        <v>809</v>
      </c>
      <c r="G91" s="299"/>
      <c r="H91" s="279" t="s">
        <v>839</v>
      </c>
      <c r="I91" s="279" t="s">
        <v>840</v>
      </c>
      <c r="J91" s="279"/>
      <c r="K91" s="292"/>
    </row>
    <row r="92" ht="15" customHeight="1">
      <c r="B92" s="301"/>
      <c r="C92" s="279" t="s">
        <v>841</v>
      </c>
      <c r="D92" s="279"/>
      <c r="E92" s="279"/>
      <c r="F92" s="300" t="s">
        <v>809</v>
      </c>
      <c r="G92" s="299"/>
      <c r="H92" s="279" t="s">
        <v>842</v>
      </c>
      <c r="I92" s="279" t="s">
        <v>843</v>
      </c>
      <c r="J92" s="279"/>
      <c r="K92" s="292"/>
    </row>
    <row r="93" ht="15" customHeight="1">
      <c r="B93" s="301"/>
      <c r="C93" s="279" t="s">
        <v>844</v>
      </c>
      <c r="D93" s="279"/>
      <c r="E93" s="279"/>
      <c r="F93" s="300" t="s">
        <v>809</v>
      </c>
      <c r="G93" s="299"/>
      <c r="H93" s="279" t="s">
        <v>844</v>
      </c>
      <c r="I93" s="279" t="s">
        <v>843</v>
      </c>
      <c r="J93" s="279"/>
      <c r="K93" s="292"/>
    </row>
    <row r="94" ht="15" customHeight="1">
      <c r="B94" s="301"/>
      <c r="C94" s="279" t="s">
        <v>38</v>
      </c>
      <c r="D94" s="279"/>
      <c r="E94" s="279"/>
      <c r="F94" s="300" t="s">
        <v>809</v>
      </c>
      <c r="G94" s="299"/>
      <c r="H94" s="279" t="s">
        <v>845</v>
      </c>
      <c r="I94" s="279" t="s">
        <v>843</v>
      </c>
      <c r="J94" s="279"/>
      <c r="K94" s="292"/>
    </row>
    <row r="95" ht="15" customHeight="1">
      <c r="B95" s="301"/>
      <c r="C95" s="279" t="s">
        <v>48</v>
      </c>
      <c r="D95" s="279"/>
      <c r="E95" s="279"/>
      <c r="F95" s="300" t="s">
        <v>809</v>
      </c>
      <c r="G95" s="299"/>
      <c r="H95" s="279" t="s">
        <v>846</v>
      </c>
      <c r="I95" s="279" t="s">
        <v>843</v>
      </c>
      <c r="J95" s="279"/>
      <c r="K95" s="292"/>
    </row>
    <row r="96" ht="15" customHeight="1">
      <c r="B96" s="304"/>
      <c r="C96" s="305"/>
      <c r="D96" s="305"/>
      <c r="E96" s="305"/>
      <c r="F96" s="305"/>
      <c r="G96" s="305"/>
      <c r="H96" s="305"/>
      <c r="I96" s="305"/>
      <c r="J96" s="305"/>
      <c r="K96" s="306"/>
    </row>
    <row r="97" ht="18.75" customHeight="1">
      <c r="B97" s="307"/>
      <c r="C97" s="308"/>
      <c r="D97" s="308"/>
      <c r="E97" s="308"/>
      <c r="F97" s="308"/>
      <c r="G97" s="308"/>
      <c r="H97" s="308"/>
      <c r="I97" s="308"/>
      <c r="J97" s="308"/>
      <c r="K97" s="307"/>
    </row>
    <row r="98" ht="18.75" customHeight="1">
      <c r="B98" s="286"/>
      <c r="C98" s="286"/>
      <c r="D98" s="286"/>
      <c r="E98" s="286"/>
      <c r="F98" s="286"/>
      <c r="G98" s="286"/>
      <c r="H98" s="286"/>
      <c r="I98" s="286"/>
      <c r="J98" s="286"/>
      <c r="K98" s="286"/>
    </row>
    <row r="99" ht="7.5" customHeight="1">
      <c r="B99" s="287"/>
      <c r="C99" s="288"/>
      <c r="D99" s="288"/>
      <c r="E99" s="288"/>
      <c r="F99" s="288"/>
      <c r="G99" s="288"/>
      <c r="H99" s="288"/>
      <c r="I99" s="288"/>
      <c r="J99" s="288"/>
      <c r="K99" s="289"/>
    </row>
    <row r="100" ht="45" customHeight="1">
      <c r="B100" s="290"/>
      <c r="C100" s="291" t="s">
        <v>847</v>
      </c>
      <c r="D100" s="291"/>
      <c r="E100" s="291"/>
      <c r="F100" s="291"/>
      <c r="G100" s="291"/>
      <c r="H100" s="291"/>
      <c r="I100" s="291"/>
      <c r="J100" s="291"/>
      <c r="K100" s="292"/>
    </row>
    <row r="101" ht="17.25" customHeight="1">
      <c r="B101" s="290"/>
      <c r="C101" s="293" t="s">
        <v>803</v>
      </c>
      <c r="D101" s="293"/>
      <c r="E101" s="293"/>
      <c r="F101" s="293" t="s">
        <v>804</v>
      </c>
      <c r="G101" s="294"/>
      <c r="H101" s="293" t="s">
        <v>113</v>
      </c>
      <c r="I101" s="293" t="s">
        <v>57</v>
      </c>
      <c r="J101" s="293" t="s">
        <v>805</v>
      </c>
      <c r="K101" s="292"/>
    </row>
    <row r="102" ht="17.25" customHeight="1">
      <c r="B102" s="290"/>
      <c r="C102" s="295" t="s">
        <v>806</v>
      </c>
      <c r="D102" s="295"/>
      <c r="E102" s="295"/>
      <c r="F102" s="296" t="s">
        <v>807</v>
      </c>
      <c r="G102" s="297"/>
      <c r="H102" s="295"/>
      <c r="I102" s="295"/>
      <c r="J102" s="295" t="s">
        <v>808</v>
      </c>
      <c r="K102" s="292"/>
    </row>
    <row r="103" ht="5.25" customHeight="1">
      <c r="B103" s="290"/>
      <c r="C103" s="293"/>
      <c r="D103" s="293"/>
      <c r="E103" s="293"/>
      <c r="F103" s="293"/>
      <c r="G103" s="309"/>
      <c r="H103" s="293"/>
      <c r="I103" s="293"/>
      <c r="J103" s="293"/>
      <c r="K103" s="292"/>
    </row>
    <row r="104" ht="15" customHeight="1">
      <c r="B104" s="290"/>
      <c r="C104" s="279" t="s">
        <v>53</v>
      </c>
      <c r="D104" s="298"/>
      <c r="E104" s="298"/>
      <c r="F104" s="300" t="s">
        <v>809</v>
      </c>
      <c r="G104" s="309"/>
      <c r="H104" s="279" t="s">
        <v>848</v>
      </c>
      <c r="I104" s="279" t="s">
        <v>811</v>
      </c>
      <c r="J104" s="279">
        <v>20</v>
      </c>
      <c r="K104" s="292"/>
    </row>
    <row r="105" ht="15" customHeight="1">
      <c r="B105" s="290"/>
      <c r="C105" s="279" t="s">
        <v>812</v>
      </c>
      <c r="D105" s="279"/>
      <c r="E105" s="279"/>
      <c r="F105" s="300" t="s">
        <v>809</v>
      </c>
      <c r="G105" s="279"/>
      <c r="H105" s="279" t="s">
        <v>848</v>
      </c>
      <c r="I105" s="279" t="s">
        <v>811</v>
      </c>
      <c r="J105" s="279">
        <v>120</v>
      </c>
      <c r="K105" s="292"/>
    </row>
    <row r="106" ht="15" customHeight="1">
      <c r="B106" s="301"/>
      <c r="C106" s="279" t="s">
        <v>814</v>
      </c>
      <c r="D106" s="279"/>
      <c r="E106" s="279"/>
      <c r="F106" s="300" t="s">
        <v>815</v>
      </c>
      <c r="G106" s="279"/>
      <c r="H106" s="279" t="s">
        <v>848</v>
      </c>
      <c r="I106" s="279" t="s">
        <v>811</v>
      </c>
      <c r="J106" s="279">
        <v>50</v>
      </c>
      <c r="K106" s="292"/>
    </row>
    <row r="107" ht="15" customHeight="1">
      <c r="B107" s="301"/>
      <c r="C107" s="279" t="s">
        <v>817</v>
      </c>
      <c r="D107" s="279"/>
      <c r="E107" s="279"/>
      <c r="F107" s="300" t="s">
        <v>809</v>
      </c>
      <c r="G107" s="279"/>
      <c r="H107" s="279" t="s">
        <v>848</v>
      </c>
      <c r="I107" s="279" t="s">
        <v>819</v>
      </c>
      <c r="J107" s="279"/>
      <c r="K107" s="292"/>
    </row>
    <row r="108" ht="15" customHeight="1">
      <c r="B108" s="301"/>
      <c r="C108" s="279" t="s">
        <v>828</v>
      </c>
      <c r="D108" s="279"/>
      <c r="E108" s="279"/>
      <c r="F108" s="300" t="s">
        <v>815</v>
      </c>
      <c r="G108" s="279"/>
      <c r="H108" s="279" t="s">
        <v>848</v>
      </c>
      <c r="I108" s="279" t="s">
        <v>811</v>
      </c>
      <c r="J108" s="279">
        <v>50</v>
      </c>
      <c r="K108" s="292"/>
    </row>
    <row r="109" ht="15" customHeight="1">
      <c r="B109" s="301"/>
      <c r="C109" s="279" t="s">
        <v>836</v>
      </c>
      <c r="D109" s="279"/>
      <c r="E109" s="279"/>
      <c r="F109" s="300" t="s">
        <v>815</v>
      </c>
      <c r="G109" s="279"/>
      <c r="H109" s="279" t="s">
        <v>848</v>
      </c>
      <c r="I109" s="279" t="s">
        <v>811</v>
      </c>
      <c r="J109" s="279">
        <v>50</v>
      </c>
      <c r="K109" s="292"/>
    </row>
    <row r="110" ht="15" customHeight="1">
      <c r="B110" s="301"/>
      <c r="C110" s="279" t="s">
        <v>834</v>
      </c>
      <c r="D110" s="279"/>
      <c r="E110" s="279"/>
      <c r="F110" s="300" t="s">
        <v>815</v>
      </c>
      <c r="G110" s="279"/>
      <c r="H110" s="279" t="s">
        <v>848</v>
      </c>
      <c r="I110" s="279" t="s">
        <v>811</v>
      </c>
      <c r="J110" s="279">
        <v>50</v>
      </c>
      <c r="K110" s="292"/>
    </row>
    <row r="111" ht="15" customHeight="1">
      <c r="B111" s="301"/>
      <c r="C111" s="279" t="s">
        <v>53</v>
      </c>
      <c r="D111" s="279"/>
      <c r="E111" s="279"/>
      <c r="F111" s="300" t="s">
        <v>809</v>
      </c>
      <c r="G111" s="279"/>
      <c r="H111" s="279" t="s">
        <v>849</v>
      </c>
      <c r="I111" s="279" t="s">
        <v>811</v>
      </c>
      <c r="J111" s="279">
        <v>20</v>
      </c>
      <c r="K111" s="292"/>
    </row>
    <row r="112" ht="15" customHeight="1">
      <c r="B112" s="301"/>
      <c r="C112" s="279" t="s">
        <v>850</v>
      </c>
      <c r="D112" s="279"/>
      <c r="E112" s="279"/>
      <c r="F112" s="300" t="s">
        <v>809</v>
      </c>
      <c r="G112" s="279"/>
      <c r="H112" s="279" t="s">
        <v>851</v>
      </c>
      <c r="I112" s="279" t="s">
        <v>811</v>
      </c>
      <c r="J112" s="279">
        <v>120</v>
      </c>
      <c r="K112" s="292"/>
    </row>
    <row r="113" ht="15" customHeight="1">
      <c r="B113" s="301"/>
      <c r="C113" s="279" t="s">
        <v>38</v>
      </c>
      <c r="D113" s="279"/>
      <c r="E113" s="279"/>
      <c r="F113" s="300" t="s">
        <v>809</v>
      </c>
      <c r="G113" s="279"/>
      <c r="H113" s="279" t="s">
        <v>852</v>
      </c>
      <c r="I113" s="279" t="s">
        <v>843</v>
      </c>
      <c r="J113" s="279"/>
      <c r="K113" s="292"/>
    </row>
    <row r="114" ht="15" customHeight="1">
      <c r="B114" s="301"/>
      <c r="C114" s="279" t="s">
        <v>48</v>
      </c>
      <c r="D114" s="279"/>
      <c r="E114" s="279"/>
      <c r="F114" s="300" t="s">
        <v>809</v>
      </c>
      <c r="G114" s="279"/>
      <c r="H114" s="279" t="s">
        <v>853</v>
      </c>
      <c r="I114" s="279" t="s">
        <v>843</v>
      </c>
      <c r="J114" s="279"/>
      <c r="K114" s="292"/>
    </row>
    <row r="115" ht="15" customHeight="1">
      <c r="B115" s="301"/>
      <c r="C115" s="279" t="s">
        <v>57</v>
      </c>
      <c r="D115" s="279"/>
      <c r="E115" s="279"/>
      <c r="F115" s="300" t="s">
        <v>809</v>
      </c>
      <c r="G115" s="279"/>
      <c r="H115" s="279" t="s">
        <v>854</v>
      </c>
      <c r="I115" s="279" t="s">
        <v>855</v>
      </c>
      <c r="J115" s="279"/>
      <c r="K115" s="292"/>
    </row>
    <row r="116" ht="15" customHeight="1">
      <c r="B116" s="304"/>
      <c r="C116" s="310"/>
      <c r="D116" s="310"/>
      <c r="E116" s="310"/>
      <c r="F116" s="310"/>
      <c r="G116" s="310"/>
      <c r="H116" s="310"/>
      <c r="I116" s="310"/>
      <c r="J116" s="310"/>
      <c r="K116" s="306"/>
    </row>
    <row r="117" ht="18.75" customHeight="1">
      <c r="B117" s="311"/>
      <c r="C117" s="275"/>
      <c r="D117" s="275"/>
      <c r="E117" s="275"/>
      <c r="F117" s="312"/>
      <c r="G117" s="275"/>
      <c r="H117" s="275"/>
      <c r="I117" s="275"/>
      <c r="J117" s="275"/>
      <c r="K117" s="311"/>
    </row>
    <row r="118" ht="18.75" customHeight="1">
      <c r="B118" s="286"/>
      <c r="C118" s="286"/>
      <c r="D118" s="286"/>
      <c r="E118" s="286"/>
      <c r="F118" s="286"/>
      <c r="G118" s="286"/>
      <c r="H118" s="286"/>
      <c r="I118" s="286"/>
      <c r="J118" s="286"/>
      <c r="K118" s="286"/>
    </row>
    <row r="119" ht="7.5" customHeight="1">
      <c r="B119" s="313"/>
      <c r="C119" s="314"/>
      <c r="D119" s="314"/>
      <c r="E119" s="314"/>
      <c r="F119" s="314"/>
      <c r="G119" s="314"/>
      <c r="H119" s="314"/>
      <c r="I119" s="314"/>
      <c r="J119" s="314"/>
      <c r="K119" s="315"/>
    </row>
    <row r="120" ht="45" customHeight="1">
      <c r="B120" s="316"/>
      <c r="C120" s="269" t="s">
        <v>856</v>
      </c>
      <c r="D120" s="269"/>
      <c r="E120" s="269"/>
      <c r="F120" s="269"/>
      <c r="G120" s="269"/>
      <c r="H120" s="269"/>
      <c r="I120" s="269"/>
      <c r="J120" s="269"/>
      <c r="K120" s="317"/>
    </row>
    <row r="121" ht="17.25" customHeight="1">
      <c r="B121" s="318"/>
      <c r="C121" s="293" t="s">
        <v>803</v>
      </c>
      <c r="D121" s="293"/>
      <c r="E121" s="293"/>
      <c r="F121" s="293" t="s">
        <v>804</v>
      </c>
      <c r="G121" s="294"/>
      <c r="H121" s="293" t="s">
        <v>113</v>
      </c>
      <c r="I121" s="293" t="s">
        <v>57</v>
      </c>
      <c r="J121" s="293" t="s">
        <v>805</v>
      </c>
      <c r="K121" s="319"/>
    </row>
    <row r="122" ht="17.25" customHeight="1">
      <c r="B122" s="318"/>
      <c r="C122" s="295" t="s">
        <v>806</v>
      </c>
      <c r="D122" s="295"/>
      <c r="E122" s="295"/>
      <c r="F122" s="296" t="s">
        <v>807</v>
      </c>
      <c r="G122" s="297"/>
      <c r="H122" s="295"/>
      <c r="I122" s="295"/>
      <c r="J122" s="295" t="s">
        <v>808</v>
      </c>
      <c r="K122" s="319"/>
    </row>
    <row r="123" ht="5.25" customHeight="1">
      <c r="B123" s="320"/>
      <c r="C123" s="298"/>
      <c r="D123" s="298"/>
      <c r="E123" s="298"/>
      <c r="F123" s="298"/>
      <c r="G123" s="279"/>
      <c r="H123" s="298"/>
      <c r="I123" s="298"/>
      <c r="J123" s="298"/>
      <c r="K123" s="321"/>
    </row>
    <row r="124" ht="15" customHeight="1">
      <c r="B124" s="320"/>
      <c r="C124" s="279" t="s">
        <v>812</v>
      </c>
      <c r="D124" s="298"/>
      <c r="E124" s="298"/>
      <c r="F124" s="300" t="s">
        <v>809</v>
      </c>
      <c r="G124" s="279"/>
      <c r="H124" s="279" t="s">
        <v>848</v>
      </c>
      <c r="I124" s="279" t="s">
        <v>811</v>
      </c>
      <c r="J124" s="279">
        <v>120</v>
      </c>
      <c r="K124" s="322"/>
    </row>
    <row r="125" ht="15" customHeight="1">
      <c r="B125" s="320"/>
      <c r="C125" s="279" t="s">
        <v>857</v>
      </c>
      <c r="D125" s="279"/>
      <c r="E125" s="279"/>
      <c r="F125" s="300" t="s">
        <v>809</v>
      </c>
      <c r="G125" s="279"/>
      <c r="H125" s="279" t="s">
        <v>858</v>
      </c>
      <c r="I125" s="279" t="s">
        <v>811</v>
      </c>
      <c r="J125" s="279" t="s">
        <v>859</v>
      </c>
      <c r="K125" s="322"/>
    </row>
    <row r="126" ht="15" customHeight="1">
      <c r="B126" s="320"/>
      <c r="C126" s="279" t="s">
        <v>757</v>
      </c>
      <c r="D126" s="279"/>
      <c r="E126" s="279"/>
      <c r="F126" s="300" t="s">
        <v>809</v>
      </c>
      <c r="G126" s="279"/>
      <c r="H126" s="279" t="s">
        <v>860</v>
      </c>
      <c r="I126" s="279" t="s">
        <v>811</v>
      </c>
      <c r="J126" s="279" t="s">
        <v>859</v>
      </c>
      <c r="K126" s="322"/>
    </row>
    <row r="127" ht="15" customHeight="1">
      <c r="B127" s="320"/>
      <c r="C127" s="279" t="s">
        <v>820</v>
      </c>
      <c r="D127" s="279"/>
      <c r="E127" s="279"/>
      <c r="F127" s="300" t="s">
        <v>815</v>
      </c>
      <c r="G127" s="279"/>
      <c r="H127" s="279" t="s">
        <v>821</v>
      </c>
      <c r="I127" s="279" t="s">
        <v>811</v>
      </c>
      <c r="J127" s="279">
        <v>15</v>
      </c>
      <c r="K127" s="322"/>
    </row>
    <row r="128" ht="15" customHeight="1">
      <c r="B128" s="320"/>
      <c r="C128" s="302" t="s">
        <v>822</v>
      </c>
      <c r="D128" s="302"/>
      <c r="E128" s="302"/>
      <c r="F128" s="303" t="s">
        <v>815</v>
      </c>
      <c r="G128" s="302"/>
      <c r="H128" s="302" t="s">
        <v>823</v>
      </c>
      <c r="I128" s="302" t="s">
        <v>811</v>
      </c>
      <c r="J128" s="302">
        <v>15</v>
      </c>
      <c r="K128" s="322"/>
    </row>
    <row r="129" ht="15" customHeight="1">
      <c r="B129" s="320"/>
      <c r="C129" s="302" t="s">
        <v>824</v>
      </c>
      <c r="D129" s="302"/>
      <c r="E129" s="302"/>
      <c r="F129" s="303" t="s">
        <v>815</v>
      </c>
      <c r="G129" s="302"/>
      <c r="H129" s="302" t="s">
        <v>825</v>
      </c>
      <c r="I129" s="302" t="s">
        <v>811</v>
      </c>
      <c r="J129" s="302">
        <v>20</v>
      </c>
      <c r="K129" s="322"/>
    </row>
    <row r="130" ht="15" customHeight="1">
      <c r="B130" s="320"/>
      <c r="C130" s="302" t="s">
        <v>826</v>
      </c>
      <c r="D130" s="302"/>
      <c r="E130" s="302"/>
      <c r="F130" s="303" t="s">
        <v>815</v>
      </c>
      <c r="G130" s="302"/>
      <c r="H130" s="302" t="s">
        <v>827</v>
      </c>
      <c r="I130" s="302" t="s">
        <v>811</v>
      </c>
      <c r="J130" s="302">
        <v>20</v>
      </c>
      <c r="K130" s="322"/>
    </row>
    <row r="131" ht="15" customHeight="1">
      <c r="B131" s="320"/>
      <c r="C131" s="279" t="s">
        <v>814</v>
      </c>
      <c r="D131" s="279"/>
      <c r="E131" s="279"/>
      <c r="F131" s="300" t="s">
        <v>815</v>
      </c>
      <c r="G131" s="279"/>
      <c r="H131" s="279" t="s">
        <v>848</v>
      </c>
      <c r="I131" s="279" t="s">
        <v>811</v>
      </c>
      <c r="J131" s="279">
        <v>50</v>
      </c>
      <c r="K131" s="322"/>
    </row>
    <row r="132" ht="15" customHeight="1">
      <c r="B132" s="320"/>
      <c r="C132" s="279" t="s">
        <v>828</v>
      </c>
      <c r="D132" s="279"/>
      <c r="E132" s="279"/>
      <c r="F132" s="300" t="s">
        <v>815</v>
      </c>
      <c r="G132" s="279"/>
      <c r="H132" s="279" t="s">
        <v>848</v>
      </c>
      <c r="I132" s="279" t="s">
        <v>811</v>
      </c>
      <c r="J132" s="279">
        <v>50</v>
      </c>
      <c r="K132" s="322"/>
    </row>
    <row r="133" ht="15" customHeight="1">
      <c r="B133" s="320"/>
      <c r="C133" s="279" t="s">
        <v>834</v>
      </c>
      <c r="D133" s="279"/>
      <c r="E133" s="279"/>
      <c r="F133" s="300" t="s">
        <v>815</v>
      </c>
      <c r="G133" s="279"/>
      <c r="H133" s="279" t="s">
        <v>848</v>
      </c>
      <c r="I133" s="279" t="s">
        <v>811</v>
      </c>
      <c r="J133" s="279">
        <v>50</v>
      </c>
      <c r="K133" s="322"/>
    </row>
    <row r="134" ht="15" customHeight="1">
      <c r="B134" s="320"/>
      <c r="C134" s="279" t="s">
        <v>836</v>
      </c>
      <c r="D134" s="279"/>
      <c r="E134" s="279"/>
      <c r="F134" s="300" t="s">
        <v>815</v>
      </c>
      <c r="G134" s="279"/>
      <c r="H134" s="279" t="s">
        <v>848</v>
      </c>
      <c r="I134" s="279" t="s">
        <v>811</v>
      </c>
      <c r="J134" s="279">
        <v>50</v>
      </c>
      <c r="K134" s="322"/>
    </row>
    <row r="135" ht="15" customHeight="1">
      <c r="B135" s="320"/>
      <c r="C135" s="279" t="s">
        <v>118</v>
      </c>
      <c r="D135" s="279"/>
      <c r="E135" s="279"/>
      <c r="F135" s="300" t="s">
        <v>815</v>
      </c>
      <c r="G135" s="279"/>
      <c r="H135" s="279" t="s">
        <v>861</v>
      </c>
      <c r="I135" s="279" t="s">
        <v>811</v>
      </c>
      <c r="J135" s="279">
        <v>255</v>
      </c>
      <c r="K135" s="322"/>
    </row>
    <row r="136" ht="15" customHeight="1">
      <c r="B136" s="320"/>
      <c r="C136" s="279" t="s">
        <v>838</v>
      </c>
      <c r="D136" s="279"/>
      <c r="E136" s="279"/>
      <c r="F136" s="300" t="s">
        <v>809</v>
      </c>
      <c r="G136" s="279"/>
      <c r="H136" s="279" t="s">
        <v>862</v>
      </c>
      <c r="I136" s="279" t="s">
        <v>840</v>
      </c>
      <c r="J136" s="279"/>
      <c r="K136" s="322"/>
    </row>
    <row r="137" ht="15" customHeight="1">
      <c r="B137" s="320"/>
      <c r="C137" s="279" t="s">
        <v>841</v>
      </c>
      <c r="D137" s="279"/>
      <c r="E137" s="279"/>
      <c r="F137" s="300" t="s">
        <v>809</v>
      </c>
      <c r="G137" s="279"/>
      <c r="H137" s="279" t="s">
        <v>863</v>
      </c>
      <c r="I137" s="279" t="s">
        <v>843</v>
      </c>
      <c r="J137" s="279"/>
      <c r="K137" s="322"/>
    </row>
    <row r="138" ht="15" customHeight="1">
      <c r="B138" s="320"/>
      <c r="C138" s="279" t="s">
        <v>844</v>
      </c>
      <c r="D138" s="279"/>
      <c r="E138" s="279"/>
      <c r="F138" s="300" t="s">
        <v>809</v>
      </c>
      <c r="G138" s="279"/>
      <c r="H138" s="279" t="s">
        <v>844</v>
      </c>
      <c r="I138" s="279" t="s">
        <v>843</v>
      </c>
      <c r="J138" s="279"/>
      <c r="K138" s="322"/>
    </row>
    <row r="139" ht="15" customHeight="1">
      <c r="B139" s="320"/>
      <c r="C139" s="279" t="s">
        <v>38</v>
      </c>
      <c r="D139" s="279"/>
      <c r="E139" s="279"/>
      <c r="F139" s="300" t="s">
        <v>809</v>
      </c>
      <c r="G139" s="279"/>
      <c r="H139" s="279" t="s">
        <v>864</v>
      </c>
      <c r="I139" s="279" t="s">
        <v>843</v>
      </c>
      <c r="J139" s="279"/>
      <c r="K139" s="322"/>
    </row>
    <row r="140" ht="15" customHeight="1">
      <c r="B140" s="320"/>
      <c r="C140" s="279" t="s">
        <v>865</v>
      </c>
      <c r="D140" s="279"/>
      <c r="E140" s="279"/>
      <c r="F140" s="300" t="s">
        <v>809</v>
      </c>
      <c r="G140" s="279"/>
      <c r="H140" s="279" t="s">
        <v>866</v>
      </c>
      <c r="I140" s="279" t="s">
        <v>843</v>
      </c>
      <c r="J140" s="279"/>
      <c r="K140" s="322"/>
    </row>
    <row r="141" ht="15" customHeight="1">
      <c r="B141" s="323"/>
      <c r="C141" s="324"/>
      <c r="D141" s="324"/>
      <c r="E141" s="324"/>
      <c r="F141" s="324"/>
      <c r="G141" s="324"/>
      <c r="H141" s="324"/>
      <c r="I141" s="324"/>
      <c r="J141" s="324"/>
      <c r="K141" s="325"/>
    </row>
    <row r="142" ht="18.75" customHeight="1">
      <c r="B142" s="275"/>
      <c r="C142" s="275"/>
      <c r="D142" s="275"/>
      <c r="E142" s="275"/>
      <c r="F142" s="312"/>
      <c r="G142" s="275"/>
      <c r="H142" s="275"/>
      <c r="I142" s="275"/>
      <c r="J142" s="275"/>
      <c r="K142" s="275"/>
    </row>
    <row r="143" ht="18.75" customHeight="1">
      <c r="B143" s="286"/>
      <c r="C143" s="286"/>
      <c r="D143" s="286"/>
      <c r="E143" s="286"/>
      <c r="F143" s="286"/>
      <c r="G143" s="286"/>
      <c r="H143" s="286"/>
      <c r="I143" s="286"/>
      <c r="J143" s="286"/>
      <c r="K143" s="286"/>
    </row>
    <row r="144" ht="7.5" customHeight="1">
      <c r="B144" s="287"/>
      <c r="C144" s="288"/>
      <c r="D144" s="288"/>
      <c r="E144" s="288"/>
      <c r="F144" s="288"/>
      <c r="G144" s="288"/>
      <c r="H144" s="288"/>
      <c r="I144" s="288"/>
      <c r="J144" s="288"/>
      <c r="K144" s="289"/>
    </row>
    <row r="145" ht="45" customHeight="1">
      <c r="B145" s="290"/>
      <c r="C145" s="291" t="s">
        <v>867</v>
      </c>
      <c r="D145" s="291"/>
      <c r="E145" s="291"/>
      <c r="F145" s="291"/>
      <c r="G145" s="291"/>
      <c r="H145" s="291"/>
      <c r="I145" s="291"/>
      <c r="J145" s="291"/>
      <c r="K145" s="292"/>
    </row>
    <row r="146" ht="17.25" customHeight="1">
      <c r="B146" s="290"/>
      <c r="C146" s="293" t="s">
        <v>803</v>
      </c>
      <c r="D146" s="293"/>
      <c r="E146" s="293"/>
      <c r="F146" s="293" t="s">
        <v>804</v>
      </c>
      <c r="G146" s="294"/>
      <c r="H146" s="293" t="s">
        <v>113</v>
      </c>
      <c r="I146" s="293" t="s">
        <v>57</v>
      </c>
      <c r="J146" s="293" t="s">
        <v>805</v>
      </c>
      <c r="K146" s="292"/>
    </row>
    <row r="147" ht="17.25" customHeight="1">
      <c r="B147" s="290"/>
      <c r="C147" s="295" t="s">
        <v>806</v>
      </c>
      <c r="D147" s="295"/>
      <c r="E147" s="295"/>
      <c r="F147" s="296" t="s">
        <v>807</v>
      </c>
      <c r="G147" s="297"/>
      <c r="H147" s="295"/>
      <c r="I147" s="295"/>
      <c r="J147" s="295" t="s">
        <v>808</v>
      </c>
      <c r="K147" s="292"/>
    </row>
    <row r="148" ht="5.25" customHeight="1">
      <c r="B148" s="301"/>
      <c r="C148" s="298"/>
      <c r="D148" s="298"/>
      <c r="E148" s="298"/>
      <c r="F148" s="298"/>
      <c r="G148" s="299"/>
      <c r="H148" s="298"/>
      <c r="I148" s="298"/>
      <c r="J148" s="298"/>
      <c r="K148" s="322"/>
    </row>
    <row r="149" ht="15" customHeight="1">
      <c r="B149" s="301"/>
      <c r="C149" s="326" t="s">
        <v>812</v>
      </c>
      <c r="D149" s="279"/>
      <c r="E149" s="279"/>
      <c r="F149" s="327" t="s">
        <v>809</v>
      </c>
      <c r="G149" s="279"/>
      <c r="H149" s="326" t="s">
        <v>848</v>
      </c>
      <c r="I149" s="326" t="s">
        <v>811</v>
      </c>
      <c r="J149" s="326">
        <v>120</v>
      </c>
      <c r="K149" s="322"/>
    </row>
    <row r="150" ht="15" customHeight="1">
      <c r="B150" s="301"/>
      <c r="C150" s="326" t="s">
        <v>857</v>
      </c>
      <c r="D150" s="279"/>
      <c r="E150" s="279"/>
      <c r="F150" s="327" t="s">
        <v>809</v>
      </c>
      <c r="G150" s="279"/>
      <c r="H150" s="326" t="s">
        <v>868</v>
      </c>
      <c r="I150" s="326" t="s">
        <v>811</v>
      </c>
      <c r="J150" s="326" t="s">
        <v>859</v>
      </c>
      <c r="K150" s="322"/>
    </row>
    <row r="151" ht="15" customHeight="1">
      <c r="B151" s="301"/>
      <c r="C151" s="326" t="s">
        <v>757</v>
      </c>
      <c r="D151" s="279"/>
      <c r="E151" s="279"/>
      <c r="F151" s="327" t="s">
        <v>809</v>
      </c>
      <c r="G151" s="279"/>
      <c r="H151" s="326" t="s">
        <v>869</v>
      </c>
      <c r="I151" s="326" t="s">
        <v>811</v>
      </c>
      <c r="J151" s="326" t="s">
        <v>859</v>
      </c>
      <c r="K151" s="322"/>
    </row>
    <row r="152" ht="15" customHeight="1">
      <c r="B152" s="301"/>
      <c r="C152" s="326" t="s">
        <v>814</v>
      </c>
      <c r="D152" s="279"/>
      <c r="E152" s="279"/>
      <c r="F152" s="327" t="s">
        <v>815</v>
      </c>
      <c r="G152" s="279"/>
      <c r="H152" s="326" t="s">
        <v>848</v>
      </c>
      <c r="I152" s="326" t="s">
        <v>811</v>
      </c>
      <c r="J152" s="326">
        <v>50</v>
      </c>
      <c r="K152" s="322"/>
    </row>
    <row r="153" ht="15" customHeight="1">
      <c r="B153" s="301"/>
      <c r="C153" s="326" t="s">
        <v>817</v>
      </c>
      <c r="D153" s="279"/>
      <c r="E153" s="279"/>
      <c r="F153" s="327" t="s">
        <v>809</v>
      </c>
      <c r="G153" s="279"/>
      <c r="H153" s="326" t="s">
        <v>848</v>
      </c>
      <c r="I153" s="326" t="s">
        <v>819</v>
      </c>
      <c r="J153" s="326"/>
      <c r="K153" s="322"/>
    </row>
    <row r="154" ht="15" customHeight="1">
      <c r="B154" s="301"/>
      <c r="C154" s="326" t="s">
        <v>828</v>
      </c>
      <c r="D154" s="279"/>
      <c r="E154" s="279"/>
      <c r="F154" s="327" t="s">
        <v>815</v>
      </c>
      <c r="G154" s="279"/>
      <c r="H154" s="326" t="s">
        <v>848</v>
      </c>
      <c r="I154" s="326" t="s">
        <v>811</v>
      </c>
      <c r="J154" s="326">
        <v>50</v>
      </c>
      <c r="K154" s="322"/>
    </row>
    <row r="155" ht="15" customHeight="1">
      <c r="B155" s="301"/>
      <c r="C155" s="326" t="s">
        <v>836</v>
      </c>
      <c r="D155" s="279"/>
      <c r="E155" s="279"/>
      <c r="F155" s="327" t="s">
        <v>815</v>
      </c>
      <c r="G155" s="279"/>
      <c r="H155" s="326" t="s">
        <v>848</v>
      </c>
      <c r="I155" s="326" t="s">
        <v>811</v>
      </c>
      <c r="J155" s="326">
        <v>50</v>
      </c>
      <c r="K155" s="322"/>
    </row>
    <row r="156" ht="15" customHeight="1">
      <c r="B156" s="301"/>
      <c r="C156" s="326" t="s">
        <v>834</v>
      </c>
      <c r="D156" s="279"/>
      <c r="E156" s="279"/>
      <c r="F156" s="327" t="s">
        <v>815</v>
      </c>
      <c r="G156" s="279"/>
      <c r="H156" s="326" t="s">
        <v>848</v>
      </c>
      <c r="I156" s="326" t="s">
        <v>811</v>
      </c>
      <c r="J156" s="326">
        <v>50</v>
      </c>
      <c r="K156" s="322"/>
    </row>
    <row r="157" ht="15" customHeight="1">
      <c r="B157" s="301"/>
      <c r="C157" s="326" t="s">
        <v>87</v>
      </c>
      <c r="D157" s="279"/>
      <c r="E157" s="279"/>
      <c r="F157" s="327" t="s">
        <v>809</v>
      </c>
      <c r="G157" s="279"/>
      <c r="H157" s="326" t="s">
        <v>870</v>
      </c>
      <c r="I157" s="326" t="s">
        <v>811</v>
      </c>
      <c r="J157" s="326" t="s">
        <v>871</v>
      </c>
      <c r="K157" s="322"/>
    </row>
    <row r="158" ht="15" customHeight="1">
      <c r="B158" s="301"/>
      <c r="C158" s="326" t="s">
        <v>872</v>
      </c>
      <c r="D158" s="279"/>
      <c r="E158" s="279"/>
      <c r="F158" s="327" t="s">
        <v>809</v>
      </c>
      <c r="G158" s="279"/>
      <c r="H158" s="326" t="s">
        <v>873</v>
      </c>
      <c r="I158" s="326" t="s">
        <v>843</v>
      </c>
      <c r="J158" s="326"/>
      <c r="K158" s="322"/>
    </row>
    <row r="159" ht="15" customHeight="1">
      <c r="B159" s="328"/>
      <c r="C159" s="310"/>
      <c r="D159" s="310"/>
      <c r="E159" s="310"/>
      <c r="F159" s="310"/>
      <c r="G159" s="310"/>
      <c r="H159" s="310"/>
      <c r="I159" s="310"/>
      <c r="J159" s="310"/>
      <c r="K159" s="329"/>
    </row>
    <row r="160" ht="18.75" customHeight="1">
      <c r="B160" s="275"/>
      <c r="C160" s="279"/>
      <c r="D160" s="279"/>
      <c r="E160" s="279"/>
      <c r="F160" s="300"/>
      <c r="G160" s="279"/>
      <c r="H160" s="279"/>
      <c r="I160" s="279"/>
      <c r="J160" s="279"/>
      <c r="K160" s="275"/>
    </row>
    <row r="161" ht="18.75" customHeight="1">
      <c r="B161" s="275"/>
      <c r="C161" s="279"/>
      <c r="D161" s="279"/>
      <c r="E161" s="279"/>
      <c r="F161" s="300"/>
      <c r="G161" s="279"/>
      <c r="H161" s="279"/>
      <c r="I161" s="279"/>
      <c r="J161" s="279"/>
      <c r="K161" s="275"/>
    </row>
    <row r="162" ht="18.75" customHeight="1">
      <c r="B162" s="275"/>
      <c r="C162" s="279"/>
      <c r="D162" s="279"/>
      <c r="E162" s="279"/>
      <c r="F162" s="300"/>
      <c r="G162" s="279"/>
      <c r="H162" s="279"/>
      <c r="I162" s="279"/>
      <c r="J162" s="279"/>
      <c r="K162" s="275"/>
    </row>
    <row r="163" ht="18.75" customHeight="1">
      <c r="B163" s="275"/>
      <c r="C163" s="279"/>
      <c r="D163" s="279"/>
      <c r="E163" s="279"/>
      <c r="F163" s="300"/>
      <c r="G163" s="279"/>
      <c r="H163" s="279"/>
      <c r="I163" s="279"/>
      <c r="J163" s="279"/>
      <c r="K163" s="275"/>
    </row>
    <row r="164" ht="18.75" customHeight="1">
      <c r="B164" s="275"/>
      <c r="C164" s="279"/>
      <c r="D164" s="279"/>
      <c r="E164" s="279"/>
      <c r="F164" s="300"/>
      <c r="G164" s="279"/>
      <c r="H164" s="279"/>
      <c r="I164" s="279"/>
      <c r="J164" s="279"/>
      <c r="K164" s="275"/>
    </row>
    <row r="165" ht="18.75" customHeight="1">
      <c r="B165" s="275"/>
      <c r="C165" s="279"/>
      <c r="D165" s="279"/>
      <c r="E165" s="279"/>
      <c r="F165" s="300"/>
      <c r="G165" s="279"/>
      <c r="H165" s="279"/>
      <c r="I165" s="279"/>
      <c r="J165" s="279"/>
      <c r="K165" s="275"/>
    </row>
    <row r="166" ht="18.75" customHeight="1">
      <c r="B166" s="275"/>
      <c r="C166" s="279"/>
      <c r="D166" s="279"/>
      <c r="E166" s="279"/>
      <c r="F166" s="300"/>
      <c r="G166" s="279"/>
      <c r="H166" s="279"/>
      <c r="I166" s="279"/>
      <c r="J166" s="279"/>
      <c r="K166" s="275"/>
    </row>
    <row r="167" ht="18.75" customHeight="1">
      <c r="B167" s="286"/>
      <c r="C167" s="286"/>
      <c r="D167" s="286"/>
      <c r="E167" s="286"/>
      <c r="F167" s="286"/>
      <c r="G167" s="286"/>
      <c r="H167" s="286"/>
      <c r="I167" s="286"/>
      <c r="J167" s="286"/>
      <c r="K167" s="286"/>
    </row>
    <row r="168" ht="7.5" customHeight="1">
      <c r="B168" s="265"/>
      <c r="C168" s="266"/>
      <c r="D168" s="266"/>
      <c r="E168" s="266"/>
      <c r="F168" s="266"/>
      <c r="G168" s="266"/>
      <c r="H168" s="266"/>
      <c r="I168" s="266"/>
      <c r="J168" s="266"/>
      <c r="K168" s="267"/>
    </row>
    <row r="169" ht="45" customHeight="1">
      <c r="B169" s="268"/>
      <c r="C169" s="269" t="s">
        <v>874</v>
      </c>
      <c r="D169" s="269"/>
      <c r="E169" s="269"/>
      <c r="F169" s="269"/>
      <c r="G169" s="269"/>
      <c r="H169" s="269"/>
      <c r="I169" s="269"/>
      <c r="J169" s="269"/>
      <c r="K169" s="270"/>
    </row>
    <row r="170" ht="17.25" customHeight="1">
      <c r="B170" s="268"/>
      <c r="C170" s="293" t="s">
        <v>803</v>
      </c>
      <c r="D170" s="293"/>
      <c r="E170" s="293"/>
      <c r="F170" s="293" t="s">
        <v>804</v>
      </c>
      <c r="G170" s="330"/>
      <c r="H170" s="331" t="s">
        <v>113</v>
      </c>
      <c r="I170" s="331" t="s">
        <v>57</v>
      </c>
      <c r="J170" s="293" t="s">
        <v>805</v>
      </c>
      <c r="K170" s="270"/>
    </row>
    <row r="171" ht="17.25" customHeight="1">
      <c r="B171" s="271"/>
      <c r="C171" s="295" t="s">
        <v>806</v>
      </c>
      <c r="D171" s="295"/>
      <c r="E171" s="295"/>
      <c r="F171" s="296" t="s">
        <v>807</v>
      </c>
      <c r="G171" s="332"/>
      <c r="H171" s="333"/>
      <c r="I171" s="333"/>
      <c r="J171" s="295" t="s">
        <v>808</v>
      </c>
      <c r="K171" s="273"/>
    </row>
    <row r="172" ht="5.25" customHeight="1">
      <c r="B172" s="301"/>
      <c r="C172" s="298"/>
      <c r="D172" s="298"/>
      <c r="E172" s="298"/>
      <c r="F172" s="298"/>
      <c r="G172" s="299"/>
      <c r="H172" s="298"/>
      <c r="I172" s="298"/>
      <c r="J172" s="298"/>
      <c r="K172" s="322"/>
    </row>
    <row r="173" ht="15" customHeight="1">
      <c r="B173" s="301"/>
      <c r="C173" s="279" t="s">
        <v>812</v>
      </c>
      <c r="D173" s="279"/>
      <c r="E173" s="279"/>
      <c r="F173" s="300" t="s">
        <v>809</v>
      </c>
      <c r="G173" s="279"/>
      <c r="H173" s="279" t="s">
        <v>848</v>
      </c>
      <c r="I173" s="279" t="s">
        <v>811</v>
      </c>
      <c r="J173" s="279">
        <v>120</v>
      </c>
      <c r="K173" s="322"/>
    </row>
    <row r="174" ht="15" customHeight="1">
      <c r="B174" s="301"/>
      <c r="C174" s="279" t="s">
        <v>857</v>
      </c>
      <c r="D174" s="279"/>
      <c r="E174" s="279"/>
      <c r="F174" s="300" t="s">
        <v>809</v>
      </c>
      <c r="G174" s="279"/>
      <c r="H174" s="279" t="s">
        <v>858</v>
      </c>
      <c r="I174" s="279" t="s">
        <v>811</v>
      </c>
      <c r="J174" s="279" t="s">
        <v>859</v>
      </c>
      <c r="K174" s="322"/>
    </row>
    <row r="175" ht="15" customHeight="1">
      <c r="B175" s="301"/>
      <c r="C175" s="279" t="s">
        <v>757</v>
      </c>
      <c r="D175" s="279"/>
      <c r="E175" s="279"/>
      <c r="F175" s="300" t="s">
        <v>809</v>
      </c>
      <c r="G175" s="279"/>
      <c r="H175" s="279" t="s">
        <v>875</v>
      </c>
      <c r="I175" s="279" t="s">
        <v>811</v>
      </c>
      <c r="J175" s="279" t="s">
        <v>859</v>
      </c>
      <c r="K175" s="322"/>
    </row>
    <row r="176" ht="15" customHeight="1">
      <c r="B176" s="301"/>
      <c r="C176" s="279" t="s">
        <v>814</v>
      </c>
      <c r="D176" s="279"/>
      <c r="E176" s="279"/>
      <c r="F176" s="300" t="s">
        <v>815</v>
      </c>
      <c r="G176" s="279"/>
      <c r="H176" s="279" t="s">
        <v>875</v>
      </c>
      <c r="I176" s="279" t="s">
        <v>811</v>
      </c>
      <c r="J176" s="279">
        <v>50</v>
      </c>
      <c r="K176" s="322"/>
    </row>
    <row r="177" ht="15" customHeight="1">
      <c r="B177" s="301"/>
      <c r="C177" s="279" t="s">
        <v>817</v>
      </c>
      <c r="D177" s="279"/>
      <c r="E177" s="279"/>
      <c r="F177" s="300" t="s">
        <v>809</v>
      </c>
      <c r="G177" s="279"/>
      <c r="H177" s="279" t="s">
        <v>875</v>
      </c>
      <c r="I177" s="279" t="s">
        <v>819</v>
      </c>
      <c r="J177" s="279"/>
      <c r="K177" s="322"/>
    </row>
    <row r="178" ht="15" customHeight="1">
      <c r="B178" s="301"/>
      <c r="C178" s="279" t="s">
        <v>828</v>
      </c>
      <c r="D178" s="279"/>
      <c r="E178" s="279"/>
      <c r="F178" s="300" t="s">
        <v>815</v>
      </c>
      <c r="G178" s="279"/>
      <c r="H178" s="279" t="s">
        <v>875</v>
      </c>
      <c r="I178" s="279" t="s">
        <v>811</v>
      </c>
      <c r="J178" s="279">
        <v>50</v>
      </c>
      <c r="K178" s="322"/>
    </row>
    <row r="179" ht="15" customHeight="1">
      <c r="B179" s="301"/>
      <c r="C179" s="279" t="s">
        <v>836</v>
      </c>
      <c r="D179" s="279"/>
      <c r="E179" s="279"/>
      <c r="F179" s="300" t="s">
        <v>815</v>
      </c>
      <c r="G179" s="279"/>
      <c r="H179" s="279" t="s">
        <v>875</v>
      </c>
      <c r="I179" s="279" t="s">
        <v>811</v>
      </c>
      <c r="J179" s="279">
        <v>50</v>
      </c>
      <c r="K179" s="322"/>
    </row>
    <row r="180" ht="15" customHeight="1">
      <c r="B180" s="301"/>
      <c r="C180" s="279" t="s">
        <v>834</v>
      </c>
      <c r="D180" s="279"/>
      <c r="E180" s="279"/>
      <c r="F180" s="300" t="s">
        <v>815</v>
      </c>
      <c r="G180" s="279"/>
      <c r="H180" s="279" t="s">
        <v>875</v>
      </c>
      <c r="I180" s="279" t="s">
        <v>811</v>
      </c>
      <c r="J180" s="279">
        <v>50</v>
      </c>
      <c r="K180" s="322"/>
    </row>
    <row r="181" ht="15" customHeight="1">
      <c r="B181" s="301"/>
      <c r="C181" s="279" t="s">
        <v>112</v>
      </c>
      <c r="D181" s="279"/>
      <c r="E181" s="279"/>
      <c r="F181" s="300" t="s">
        <v>809</v>
      </c>
      <c r="G181" s="279"/>
      <c r="H181" s="279" t="s">
        <v>876</v>
      </c>
      <c r="I181" s="279" t="s">
        <v>877</v>
      </c>
      <c r="J181" s="279"/>
      <c r="K181" s="322"/>
    </row>
    <row r="182" ht="15" customHeight="1">
      <c r="B182" s="301"/>
      <c r="C182" s="279" t="s">
        <v>57</v>
      </c>
      <c r="D182" s="279"/>
      <c r="E182" s="279"/>
      <c r="F182" s="300" t="s">
        <v>809</v>
      </c>
      <c r="G182" s="279"/>
      <c r="H182" s="279" t="s">
        <v>878</v>
      </c>
      <c r="I182" s="279" t="s">
        <v>879</v>
      </c>
      <c r="J182" s="279">
        <v>1</v>
      </c>
      <c r="K182" s="322"/>
    </row>
    <row r="183" ht="15" customHeight="1">
      <c r="B183" s="301"/>
      <c r="C183" s="279" t="s">
        <v>53</v>
      </c>
      <c r="D183" s="279"/>
      <c r="E183" s="279"/>
      <c r="F183" s="300" t="s">
        <v>809</v>
      </c>
      <c r="G183" s="279"/>
      <c r="H183" s="279" t="s">
        <v>880</v>
      </c>
      <c r="I183" s="279" t="s">
        <v>811</v>
      </c>
      <c r="J183" s="279">
        <v>20</v>
      </c>
      <c r="K183" s="322"/>
    </row>
    <row r="184" ht="15" customHeight="1">
      <c r="B184" s="301"/>
      <c r="C184" s="279" t="s">
        <v>113</v>
      </c>
      <c r="D184" s="279"/>
      <c r="E184" s="279"/>
      <c r="F184" s="300" t="s">
        <v>809</v>
      </c>
      <c r="G184" s="279"/>
      <c r="H184" s="279" t="s">
        <v>881</v>
      </c>
      <c r="I184" s="279" t="s">
        <v>811</v>
      </c>
      <c r="J184" s="279">
        <v>255</v>
      </c>
      <c r="K184" s="322"/>
    </row>
    <row r="185" ht="15" customHeight="1">
      <c r="B185" s="301"/>
      <c r="C185" s="279" t="s">
        <v>114</v>
      </c>
      <c r="D185" s="279"/>
      <c r="E185" s="279"/>
      <c r="F185" s="300" t="s">
        <v>809</v>
      </c>
      <c r="G185" s="279"/>
      <c r="H185" s="279" t="s">
        <v>773</v>
      </c>
      <c r="I185" s="279" t="s">
        <v>811</v>
      </c>
      <c r="J185" s="279">
        <v>10</v>
      </c>
      <c r="K185" s="322"/>
    </row>
    <row r="186" ht="15" customHeight="1">
      <c r="B186" s="301"/>
      <c r="C186" s="279" t="s">
        <v>115</v>
      </c>
      <c r="D186" s="279"/>
      <c r="E186" s="279"/>
      <c r="F186" s="300" t="s">
        <v>809</v>
      </c>
      <c r="G186" s="279"/>
      <c r="H186" s="279" t="s">
        <v>882</v>
      </c>
      <c r="I186" s="279" t="s">
        <v>843</v>
      </c>
      <c r="J186" s="279"/>
      <c r="K186" s="322"/>
    </row>
    <row r="187" ht="15" customHeight="1">
      <c r="B187" s="301"/>
      <c r="C187" s="279" t="s">
        <v>883</v>
      </c>
      <c r="D187" s="279"/>
      <c r="E187" s="279"/>
      <c r="F187" s="300" t="s">
        <v>809</v>
      </c>
      <c r="G187" s="279"/>
      <c r="H187" s="279" t="s">
        <v>884</v>
      </c>
      <c r="I187" s="279" t="s">
        <v>843</v>
      </c>
      <c r="J187" s="279"/>
      <c r="K187" s="322"/>
    </row>
    <row r="188" ht="15" customHeight="1">
      <c r="B188" s="301"/>
      <c r="C188" s="279" t="s">
        <v>872</v>
      </c>
      <c r="D188" s="279"/>
      <c r="E188" s="279"/>
      <c r="F188" s="300" t="s">
        <v>809</v>
      </c>
      <c r="G188" s="279"/>
      <c r="H188" s="279" t="s">
        <v>885</v>
      </c>
      <c r="I188" s="279" t="s">
        <v>843</v>
      </c>
      <c r="J188" s="279"/>
      <c r="K188" s="322"/>
    </row>
    <row r="189" ht="15" customHeight="1">
      <c r="B189" s="301"/>
      <c r="C189" s="279" t="s">
        <v>117</v>
      </c>
      <c r="D189" s="279"/>
      <c r="E189" s="279"/>
      <c r="F189" s="300" t="s">
        <v>815</v>
      </c>
      <c r="G189" s="279"/>
      <c r="H189" s="279" t="s">
        <v>886</v>
      </c>
      <c r="I189" s="279" t="s">
        <v>811</v>
      </c>
      <c r="J189" s="279">
        <v>50</v>
      </c>
      <c r="K189" s="322"/>
    </row>
    <row r="190" ht="15" customHeight="1">
      <c r="B190" s="301"/>
      <c r="C190" s="279" t="s">
        <v>887</v>
      </c>
      <c r="D190" s="279"/>
      <c r="E190" s="279"/>
      <c r="F190" s="300" t="s">
        <v>815</v>
      </c>
      <c r="G190" s="279"/>
      <c r="H190" s="279" t="s">
        <v>888</v>
      </c>
      <c r="I190" s="279" t="s">
        <v>889</v>
      </c>
      <c r="J190" s="279"/>
      <c r="K190" s="322"/>
    </row>
    <row r="191" ht="15" customHeight="1">
      <c r="B191" s="301"/>
      <c r="C191" s="279" t="s">
        <v>890</v>
      </c>
      <c r="D191" s="279"/>
      <c r="E191" s="279"/>
      <c r="F191" s="300" t="s">
        <v>815</v>
      </c>
      <c r="G191" s="279"/>
      <c r="H191" s="279" t="s">
        <v>891</v>
      </c>
      <c r="I191" s="279" t="s">
        <v>889</v>
      </c>
      <c r="J191" s="279"/>
      <c r="K191" s="322"/>
    </row>
    <row r="192" ht="15" customHeight="1">
      <c r="B192" s="301"/>
      <c r="C192" s="279" t="s">
        <v>892</v>
      </c>
      <c r="D192" s="279"/>
      <c r="E192" s="279"/>
      <c r="F192" s="300" t="s">
        <v>815</v>
      </c>
      <c r="G192" s="279"/>
      <c r="H192" s="279" t="s">
        <v>893</v>
      </c>
      <c r="I192" s="279" t="s">
        <v>889</v>
      </c>
      <c r="J192" s="279"/>
      <c r="K192" s="322"/>
    </row>
    <row r="193" ht="15" customHeight="1">
      <c r="B193" s="301"/>
      <c r="C193" s="334" t="s">
        <v>894</v>
      </c>
      <c r="D193" s="279"/>
      <c r="E193" s="279"/>
      <c r="F193" s="300" t="s">
        <v>815</v>
      </c>
      <c r="G193" s="279"/>
      <c r="H193" s="279" t="s">
        <v>895</v>
      </c>
      <c r="I193" s="279" t="s">
        <v>896</v>
      </c>
      <c r="J193" s="335" t="s">
        <v>897</v>
      </c>
      <c r="K193" s="322"/>
    </row>
    <row r="194" ht="15" customHeight="1">
      <c r="B194" s="301"/>
      <c r="C194" s="285" t="s">
        <v>42</v>
      </c>
      <c r="D194" s="279"/>
      <c r="E194" s="279"/>
      <c r="F194" s="300" t="s">
        <v>809</v>
      </c>
      <c r="G194" s="279"/>
      <c r="H194" s="275" t="s">
        <v>898</v>
      </c>
      <c r="I194" s="279" t="s">
        <v>899</v>
      </c>
      <c r="J194" s="279"/>
      <c r="K194" s="322"/>
    </row>
    <row r="195" ht="15" customHeight="1">
      <c r="B195" s="301"/>
      <c r="C195" s="285" t="s">
        <v>900</v>
      </c>
      <c r="D195" s="279"/>
      <c r="E195" s="279"/>
      <c r="F195" s="300" t="s">
        <v>809</v>
      </c>
      <c r="G195" s="279"/>
      <c r="H195" s="279" t="s">
        <v>901</v>
      </c>
      <c r="I195" s="279" t="s">
        <v>843</v>
      </c>
      <c r="J195" s="279"/>
      <c r="K195" s="322"/>
    </row>
    <row r="196" ht="15" customHeight="1">
      <c r="B196" s="301"/>
      <c r="C196" s="285" t="s">
        <v>902</v>
      </c>
      <c r="D196" s="279"/>
      <c r="E196" s="279"/>
      <c r="F196" s="300" t="s">
        <v>809</v>
      </c>
      <c r="G196" s="279"/>
      <c r="H196" s="279" t="s">
        <v>903</v>
      </c>
      <c r="I196" s="279" t="s">
        <v>843</v>
      </c>
      <c r="J196" s="279"/>
      <c r="K196" s="322"/>
    </row>
    <row r="197" ht="15" customHeight="1">
      <c r="B197" s="301"/>
      <c r="C197" s="285" t="s">
        <v>904</v>
      </c>
      <c r="D197" s="279"/>
      <c r="E197" s="279"/>
      <c r="F197" s="300" t="s">
        <v>815</v>
      </c>
      <c r="G197" s="279"/>
      <c r="H197" s="279" t="s">
        <v>905</v>
      </c>
      <c r="I197" s="279" t="s">
        <v>843</v>
      </c>
      <c r="J197" s="279"/>
      <c r="K197" s="322"/>
    </row>
    <row r="198" ht="15" customHeight="1">
      <c r="B198" s="328"/>
      <c r="C198" s="336"/>
      <c r="D198" s="310"/>
      <c r="E198" s="310"/>
      <c r="F198" s="310"/>
      <c r="G198" s="310"/>
      <c r="H198" s="310"/>
      <c r="I198" s="310"/>
      <c r="J198" s="310"/>
      <c r="K198" s="329"/>
    </row>
    <row r="199" ht="18.75" customHeight="1">
      <c r="B199" s="275"/>
      <c r="C199" s="279"/>
      <c r="D199" s="279"/>
      <c r="E199" s="279"/>
      <c r="F199" s="300"/>
      <c r="G199" s="279"/>
      <c r="H199" s="279"/>
      <c r="I199" s="279"/>
      <c r="J199" s="279"/>
      <c r="K199" s="275"/>
    </row>
    <row r="200" ht="18.75" customHeight="1">
      <c r="B200" s="286"/>
      <c r="C200" s="286"/>
      <c r="D200" s="286"/>
      <c r="E200" s="286"/>
      <c r="F200" s="286"/>
      <c r="G200" s="286"/>
      <c r="H200" s="286"/>
      <c r="I200" s="286"/>
      <c r="J200" s="286"/>
      <c r="K200" s="286"/>
    </row>
    <row r="201" ht="13.5">
      <c r="B201" s="265"/>
      <c r="C201" s="266"/>
      <c r="D201" s="266"/>
      <c r="E201" s="266"/>
      <c r="F201" s="266"/>
      <c r="G201" s="266"/>
      <c r="H201" s="266"/>
      <c r="I201" s="266"/>
      <c r="J201" s="266"/>
      <c r="K201" s="267"/>
    </row>
    <row r="202" ht="21" customHeight="1">
      <c r="B202" s="268"/>
      <c r="C202" s="269" t="s">
        <v>906</v>
      </c>
      <c r="D202" s="269"/>
      <c r="E202" s="269"/>
      <c r="F202" s="269"/>
      <c r="G202" s="269"/>
      <c r="H202" s="269"/>
      <c r="I202" s="269"/>
      <c r="J202" s="269"/>
      <c r="K202" s="270"/>
    </row>
    <row r="203" ht="25.5" customHeight="1">
      <c r="B203" s="268"/>
      <c r="C203" s="337" t="s">
        <v>907</v>
      </c>
      <c r="D203" s="337"/>
      <c r="E203" s="337"/>
      <c r="F203" s="337" t="s">
        <v>908</v>
      </c>
      <c r="G203" s="338"/>
      <c r="H203" s="337" t="s">
        <v>909</v>
      </c>
      <c r="I203" s="337"/>
      <c r="J203" s="337"/>
      <c r="K203" s="270"/>
    </row>
    <row r="204" ht="5.25" customHeight="1">
      <c r="B204" s="301"/>
      <c r="C204" s="298"/>
      <c r="D204" s="298"/>
      <c r="E204" s="298"/>
      <c r="F204" s="298"/>
      <c r="G204" s="279"/>
      <c r="H204" s="298"/>
      <c r="I204" s="298"/>
      <c r="J204" s="298"/>
      <c r="K204" s="322"/>
    </row>
    <row r="205" ht="15" customHeight="1">
      <c r="B205" s="301"/>
      <c r="C205" s="279" t="s">
        <v>899</v>
      </c>
      <c r="D205" s="279"/>
      <c r="E205" s="279"/>
      <c r="F205" s="300" t="s">
        <v>43</v>
      </c>
      <c r="G205" s="279"/>
      <c r="H205" s="279" t="s">
        <v>910</v>
      </c>
      <c r="I205" s="279"/>
      <c r="J205" s="279"/>
      <c r="K205" s="322"/>
    </row>
    <row r="206" ht="15" customHeight="1">
      <c r="B206" s="301"/>
      <c r="C206" s="307"/>
      <c r="D206" s="279"/>
      <c r="E206" s="279"/>
      <c r="F206" s="300" t="s">
        <v>44</v>
      </c>
      <c r="G206" s="279"/>
      <c r="H206" s="279" t="s">
        <v>911</v>
      </c>
      <c r="I206" s="279"/>
      <c r="J206" s="279"/>
      <c r="K206" s="322"/>
    </row>
    <row r="207" ht="15" customHeight="1">
      <c r="B207" s="301"/>
      <c r="C207" s="307"/>
      <c r="D207" s="279"/>
      <c r="E207" s="279"/>
      <c r="F207" s="300" t="s">
        <v>47</v>
      </c>
      <c r="G207" s="279"/>
      <c r="H207" s="279" t="s">
        <v>912</v>
      </c>
      <c r="I207" s="279"/>
      <c r="J207" s="279"/>
      <c r="K207" s="322"/>
    </row>
    <row r="208" ht="15" customHeight="1">
      <c r="B208" s="301"/>
      <c r="C208" s="279"/>
      <c r="D208" s="279"/>
      <c r="E208" s="279"/>
      <c r="F208" s="300" t="s">
        <v>45</v>
      </c>
      <c r="G208" s="279"/>
      <c r="H208" s="279" t="s">
        <v>913</v>
      </c>
      <c r="I208" s="279"/>
      <c r="J208" s="279"/>
      <c r="K208" s="322"/>
    </row>
    <row r="209" ht="15" customHeight="1">
      <c r="B209" s="301"/>
      <c r="C209" s="279"/>
      <c r="D209" s="279"/>
      <c r="E209" s="279"/>
      <c r="F209" s="300" t="s">
        <v>46</v>
      </c>
      <c r="G209" s="279"/>
      <c r="H209" s="279" t="s">
        <v>914</v>
      </c>
      <c r="I209" s="279"/>
      <c r="J209" s="279"/>
      <c r="K209" s="322"/>
    </row>
    <row r="210" ht="15" customHeight="1">
      <c r="B210" s="301"/>
      <c r="C210" s="279"/>
      <c r="D210" s="279"/>
      <c r="E210" s="279"/>
      <c r="F210" s="300"/>
      <c r="G210" s="279"/>
      <c r="H210" s="279"/>
      <c r="I210" s="279"/>
      <c r="J210" s="279"/>
      <c r="K210" s="322"/>
    </row>
    <row r="211" ht="15" customHeight="1">
      <c r="B211" s="301"/>
      <c r="C211" s="279" t="s">
        <v>855</v>
      </c>
      <c r="D211" s="279"/>
      <c r="E211" s="279"/>
      <c r="F211" s="300" t="s">
        <v>76</v>
      </c>
      <c r="G211" s="279"/>
      <c r="H211" s="279" t="s">
        <v>915</v>
      </c>
      <c r="I211" s="279"/>
      <c r="J211" s="279"/>
      <c r="K211" s="322"/>
    </row>
    <row r="212" ht="15" customHeight="1">
      <c r="B212" s="301"/>
      <c r="C212" s="307"/>
      <c r="D212" s="279"/>
      <c r="E212" s="279"/>
      <c r="F212" s="300" t="s">
        <v>751</v>
      </c>
      <c r="G212" s="279"/>
      <c r="H212" s="279" t="s">
        <v>752</v>
      </c>
      <c r="I212" s="279"/>
      <c r="J212" s="279"/>
      <c r="K212" s="322"/>
    </row>
    <row r="213" ht="15" customHeight="1">
      <c r="B213" s="301"/>
      <c r="C213" s="279"/>
      <c r="D213" s="279"/>
      <c r="E213" s="279"/>
      <c r="F213" s="300" t="s">
        <v>749</v>
      </c>
      <c r="G213" s="279"/>
      <c r="H213" s="279" t="s">
        <v>916</v>
      </c>
      <c r="I213" s="279"/>
      <c r="J213" s="279"/>
      <c r="K213" s="322"/>
    </row>
    <row r="214" ht="15" customHeight="1">
      <c r="B214" s="339"/>
      <c r="C214" s="307"/>
      <c r="D214" s="307"/>
      <c r="E214" s="307"/>
      <c r="F214" s="300" t="s">
        <v>753</v>
      </c>
      <c r="G214" s="285"/>
      <c r="H214" s="326" t="s">
        <v>754</v>
      </c>
      <c r="I214" s="326"/>
      <c r="J214" s="326"/>
      <c r="K214" s="340"/>
    </row>
    <row r="215" ht="15" customHeight="1">
      <c r="B215" s="339"/>
      <c r="C215" s="307"/>
      <c r="D215" s="307"/>
      <c r="E215" s="307"/>
      <c r="F215" s="300" t="s">
        <v>755</v>
      </c>
      <c r="G215" s="285"/>
      <c r="H215" s="326" t="s">
        <v>917</v>
      </c>
      <c r="I215" s="326"/>
      <c r="J215" s="326"/>
      <c r="K215" s="340"/>
    </row>
    <row r="216" ht="15" customHeight="1">
      <c r="B216" s="339"/>
      <c r="C216" s="307"/>
      <c r="D216" s="307"/>
      <c r="E216" s="307"/>
      <c r="F216" s="341"/>
      <c r="G216" s="285"/>
      <c r="H216" s="342"/>
      <c r="I216" s="342"/>
      <c r="J216" s="342"/>
      <c r="K216" s="340"/>
    </row>
    <row r="217" ht="15" customHeight="1">
      <c r="B217" s="339"/>
      <c r="C217" s="279" t="s">
        <v>879</v>
      </c>
      <c r="D217" s="307"/>
      <c r="E217" s="307"/>
      <c r="F217" s="300">
        <v>1</v>
      </c>
      <c r="G217" s="285"/>
      <c r="H217" s="326" t="s">
        <v>918</v>
      </c>
      <c r="I217" s="326"/>
      <c r="J217" s="326"/>
      <c r="K217" s="340"/>
    </row>
    <row r="218" ht="15" customHeight="1">
      <c r="B218" s="339"/>
      <c r="C218" s="307"/>
      <c r="D218" s="307"/>
      <c r="E218" s="307"/>
      <c r="F218" s="300">
        <v>2</v>
      </c>
      <c r="G218" s="285"/>
      <c r="H218" s="326" t="s">
        <v>919</v>
      </c>
      <c r="I218" s="326"/>
      <c r="J218" s="326"/>
      <c r="K218" s="340"/>
    </row>
    <row r="219" ht="15" customHeight="1">
      <c r="B219" s="339"/>
      <c r="C219" s="307"/>
      <c r="D219" s="307"/>
      <c r="E219" s="307"/>
      <c r="F219" s="300">
        <v>3</v>
      </c>
      <c r="G219" s="285"/>
      <c r="H219" s="326" t="s">
        <v>920</v>
      </c>
      <c r="I219" s="326"/>
      <c r="J219" s="326"/>
      <c r="K219" s="340"/>
    </row>
    <row r="220" ht="15" customHeight="1">
      <c r="B220" s="339"/>
      <c r="C220" s="307"/>
      <c r="D220" s="307"/>
      <c r="E220" s="307"/>
      <c r="F220" s="300">
        <v>4</v>
      </c>
      <c r="G220" s="285"/>
      <c r="H220" s="326" t="s">
        <v>921</v>
      </c>
      <c r="I220" s="326"/>
      <c r="J220" s="326"/>
      <c r="K220" s="340"/>
    </row>
    <row r="221" ht="12.75" customHeight="1">
      <c r="B221" s="343"/>
      <c r="C221" s="344"/>
      <c r="D221" s="344"/>
      <c r="E221" s="344"/>
      <c r="F221" s="344"/>
      <c r="G221" s="344"/>
      <c r="H221" s="344"/>
      <c r="I221" s="344"/>
      <c r="J221" s="344"/>
      <c r="K221" s="345"/>
    </row>
  </sheetData>
  <sheetProtection autoFilter="0" deleteColumns="0" deleteRows="0" formatCells="0" formatColumns="0" formatRows="0" insertColumns="0" insertHyperlinks="0" insertRows="0" pivotTables="0" sort="0"/>
  <mergeCells count="77">
    <mergeCell ref="H220:J220"/>
    <mergeCell ref="H217:J217"/>
    <mergeCell ref="H218:J218"/>
    <mergeCell ref="H219:J219"/>
    <mergeCell ref="H203:J203"/>
    <mergeCell ref="H205:J205"/>
    <mergeCell ref="H208:J208"/>
    <mergeCell ref="H209:J209"/>
    <mergeCell ref="H211:J211"/>
    <mergeCell ref="H212:J212"/>
    <mergeCell ref="H213:J213"/>
    <mergeCell ref="H214:J214"/>
    <mergeCell ref="H215:J215"/>
    <mergeCell ref="H206:J206"/>
    <mergeCell ref="H207:J207"/>
    <mergeCell ref="C202:J202"/>
    <mergeCell ref="C169:J169"/>
    <mergeCell ref="C145:J145"/>
    <mergeCell ref="C120:J120"/>
    <mergeCell ref="C100:J100"/>
    <mergeCell ref="C73:J73"/>
    <mergeCell ref="D67:J67"/>
    <mergeCell ref="D68:J68"/>
    <mergeCell ref="D60:J60"/>
    <mergeCell ref="D61:J61"/>
    <mergeCell ref="D63:J63"/>
    <mergeCell ref="D64:J64"/>
    <mergeCell ref="D65:J65"/>
    <mergeCell ref="D66:J66"/>
    <mergeCell ref="D59:J59"/>
    <mergeCell ref="D58:J58"/>
    <mergeCell ref="D57:J57"/>
    <mergeCell ref="D56:J56"/>
    <mergeCell ref="C53:J53"/>
    <mergeCell ref="C55:J55"/>
    <mergeCell ref="C52:J52"/>
    <mergeCell ref="C50:J50"/>
    <mergeCell ref="D49:J49"/>
    <mergeCell ref="E48:J48"/>
    <mergeCell ref="E47:J47"/>
    <mergeCell ref="G43:J43"/>
    <mergeCell ref="D45:J45"/>
    <mergeCell ref="E46:J46"/>
    <mergeCell ref="G42:J42"/>
    <mergeCell ref="G41:J41"/>
    <mergeCell ref="D29:J29"/>
    <mergeCell ref="D31:J31"/>
    <mergeCell ref="G37:J37"/>
    <mergeCell ref="D32:J32"/>
    <mergeCell ref="D33:J33"/>
    <mergeCell ref="G34:J34"/>
    <mergeCell ref="G35:J35"/>
    <mergeCell ref="G36:J36"/>
    <mergeCell ref="G39:J39"/>
    <mergeCell ref="G40:J40"/>
    <mergeCell ref="G38:J38"/>
    <mergeCell ref="D28:J28"/>
    <mergeCell ref="D26:J26"/>
    <mergeCell ref="D25:J25"/>
    <mergeCell ref="C24:J24"/>
    <mergeCell ref="D14:J14"/>
    <mergeCell ref="F20:J20"/>
    <mergeCell ref="F21:J21"/>
    <mergeCell ref="C23:J23"/>
    <mergeCell ref="D15:J15"/>
    <mergeCell ref="F16:J16"/>
    <mergeCell ref="F17:J17"/>
    <mergeCell ref="F18:J18"/>
    <mergeCell ref="F19:J19"/>
    <mergeCell ref="C9:J9"/>
    <mergeCell ref="D10:J10"/>
    <mergeCell ref="D11:J11"/>
    <mergeCell ref="D13:J13"/>
    <mergeCell ref="C3:J3"/>
    <mergeCell ref="C4:J4"/>
    <mergeCell ref="C6:J6"/>
    <mergeCell ref="C7:J7"/>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Martin Rousek</dc:creator>
  <cp:lastModifiedBy>Martin Rousek</cp:lastModifiedBy>
  <dcterms:created xsi:type="dcterms:W3CDTF">2019-08-14T07:46:32Z</dcterms:created>
  <dcterms:modified xsi:type="dcterms:W3CDTF">2019-08-14T07:46:41Z</dcterms:modified>
</cp:coreProperties>
</file>